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0"/>
  </bookViews>
  <sheets>
    <sheet name="Cash Flow" sheetId="1" r:id="rId1"/>
    <sheet name="Earnings Forecast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<sst xmlns="http://schemas.openxmlformats.org/spreadsheetml/2006/main" count="32" uniqueCount="29">
  <si>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TIME</t>
  </si>
  <si>
    <t xml:space="preserve">Depreciation </t>
  </si>
  <si>
    <t>Tax Rate</t>
  </si>
  <si>
    <t>Sales (million liters)</t>
  </si>
  <si>
    <t>Price per liter</t>
  </si>
  <si>
    <t>Fixed Cost</t>
  </si>
  <si>
    <t xml:space="preserve">Initial Investment (million) </t>
  </si>
  <si>
    <t>Variable Cost per liter</t>
  </si>
  <si>
    <t xml:space="preserve">Cost of Capital </t>
  </si>
  <si>
    <t>Tax</t>
  </si>
  <si>
    <t xml:space="preserve">After Tax Cash Flow </t>
  </si>
  <si>
    <t xml:space="preserve">Value of Perpetuity </t>
  </si>
  <si>
    <t xml:space="preserve">Total Cash Flow </t>
  </si>
  <si>
    <t>[RED]-COLA</t>
  </si>
  <si>
    <t xml:space="preserve">NPV ($000) </t>
  </si>
  <si>
    <t>Costs</t>
  </si>
  <si>
    <t xml:space="preserve">Incremental Earnings Forecast </t>
  </si>
  <si>
    <t>Cost of Goods Sold</t>
  </si>
  <si>
    <t>($ millions)</t>
  </si>
  <si>
    <t xml:space="preserve">Gross Profits </t>
  </si>
  <si>
    <t>Selling Gen. $ Admin</t>
  </si>
  <si>
    <t>Reasearch &amp; Development (R&amp;D)</t>
  </si>
  <si>
    <t>EBIT</t>
  </si>
  <si>
    <t xml:space="preserve">Income Tax @ </t>
  </si>
  <si>
    <t>Operating Income (Unleverd NI)</t>
  </si>
  <si>
    <t>Unlevered Net (Operating) Income</t>
  </si>
  <si>
    <t xml:space="preserve">Net Sales </t>
  </si>
  <si>
    <t xml:space="preserve">Change in Working Capital </t>
  </si>
  <si>
    <t xml:space="preserve">Depreciation &amp; Amortization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</si>
</sst>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12.7109375" style="0" customWidth="1"/>
    <col min="3" max="3" width="10.421875" style="0" customWidth="1"/>
    <col min="4" max="4" width="10.7109375" style="0" bestFit="1" customWidth="1"/>
  </cols>
  <sheetData>
    <row r="1" ht="12.75">
      <c r="A1" t="s">
        <v>13</v>
      </c>
    </row>
    <row r="2" spans="1:11" s="1" customFormat="1" ht="12.75">
      <c r="A2" s="1" t="s">
        <v>0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</row>
    <row r="3" spans="1:4" ht="12.75">
      <c r="A3" t="s">
        <v>6</v>
      </c>
      <c r="D3">
        <v>20</v>
      </c>
    </row>
    <row r="4" spans="1:11" ht="12.75">
      <c r="A4" t="s">
        <v>3</v>
      </c>
      <c r="F4">
        <v>12.5</v>
      </c>
      <c r="G4">
        <f>2*F4</f>
        <v>25</v>
      </c>
      <c r="H4">
        <f>4*$F$4</f>
        <v>50</v>
      </c>
      <c r="I4">
        <f>4*$F$4</f>
        <v>50</v>
      </c>
      <c r="J4">
        <f>4*$F$4</f>
        <v>50</v>
      </c>
      <c r="K4">
        <f>4*$F$4</f>
        <v>50</v>
      </c>
    </row>
    <row r="5" spans="1:3" ht="12.75">
      <c r="A5" t="s">
        <v>4</v>
      </c>
      <c r="C5">
        <v>0.35</v>
      </c>
    </row>
    <row r="6" spans="1:10" s="4" customFormat="1" ht="12.75">
      <c r="A6" s="4" t="s">
        <v>22</v>
      </c>
      <c r="D6" s="4">
        <f>+($C$5-$C$15)*D4-D16-D17</f>
        <v>-0.5</v>
      </c>
      <c r="E6" s="4">
        <f>+($C$5-$C$15)*E4-E16-E17</f>
        <v>-8</v>
      </c>
      <c r="F6" s="4">
        <f>+($C$5-$C$15)*F4-F16-F17</f>
        <v>-5.125</v>
      </c>
      <c r="G6" s="4">
        <f>+($C$5-$C$15)*G4-G16-G17</f>
        <v>-2.25</v>
      </c>
      <c r="H6" s="4">
        <f>+($C$5-$C$15)*H4-H16-H17</f>
        <v>3.5</v>
      </c>
      <c r="I6" s="4">
        <f>+($C$5-$C$15)*I4-I16-I17</f>
        <v>8.5</v>
      </c>
      <c r="J6" s="4">
        <f>+($C$5-$C$15)*J4-J16-J17</f>
        <v>8.5</v>
      </c>
    </row>
    <row r="7" spans="1:10" ht="12.75">
      <c r="A7" t="s">
        <v>9</v>
      </c>
      <c r="D7">
        <f aca="true" t="shared" si="0" ref="D7:J7">+D6*$C$19</f>
        <v>-0.195</v>
      </c>
      <c r="E7">
        <f t="shared" si="0"/>
        <v>-3.12</v>
      </c>
      <c r="F7">
        <f t="shared" si="0"/>
        <v>-1.99875</v>
      </c>
      <c r="G7">
        <f t="shared" si="0"/>
        <v>-0.8775000000000001</v>
      </c>
      <c r="H7">
        <f t="shared" si="0"/>
        <v>1.365</v>
      </c>
      <c r="I7">
        <f t="shared" si="0"/>
        <v>3.315</v>
      </c>
      <c r="J7">
        <f t="shared" si="0"/>
        <v>3.315</v>
      </c>
    </row>
    <row r="8" spans="1:10" s="4" customFormat="1" ht="12.75">
      <c r="A8" s="4" t="s">
        <v>25</v>
      </c>
      <c r="D8" s="4">
        <f aca="true" t="shared" si="1" ref="D8:J8">+D6-D7</f>
        <v>-0.305</v>
      </c>
      <c r="E8" s="4">
        <f t="shared" si="1"/>
        <v>-4.88</v>
      </c>
      <c r="F8" s="4">
        <f t="shared" si="1"/>
        <v>-3.1262499999999998</v>
      </c>
      <c r="G8" s="4">
        <f t="shared" si="1"/>
        <v>-1.3725</v>
      </c>
      <c r="H8" s="4">
        <f t="shared" si="1"/>
        <v>2.135</v>
      </c>
      <c r="I8" s="4">
        <f t="shared" si="1"/>
        <v>5.1850000000000005</v>
      </c>
      <c r="J8" s="4">
        <f t="shared" si="1"/>
        <v>5.1850000000000005</v>
      </c>
    </row>
    <row r="9" spans="1:10" ht="12.75">
      <c r="A9" t="s">
        <v>27</v>
      </c>
      <c r="F9">
        <f>0.01*(F4-E4)</f>
        <v>0.125</v>
      </c>
      <c r="G9">
        <f>0.01*(G4-F4)</f>
        <v>0.125</v>
      </c>
      <c r="H9">
        <f>0.01*(H4-G4)</f>
        <v>0.25</v>
      </c>
      <c r="I9">
        <f>0.01*(I4-H4)</f>
        <v>0</v>
      </c>
      <c r="J9">
        <f>0.01*(J4-I4)</f>
        <v>0</v>
      </c>
    </row>
    <row r="10" spans="1:10" ht="12.75">
      <c r="A10" t="s">
        <v>10</v>
      </c>
      <c r="D10">
        <f>+D8+D17-D9</f>
        <v>-0.305</v>
      </c>
      <c r="E10">
        <f aca="true" t="shared" si="2" ref="E10:J10">+E8+E17-E9</f>
        <v>0.1200000000000001</v>
      </c>
      <c r="F10">
        <f t="shared" si="2"/>
        <v>1.7487500000000002</v>
      </c>
      <c r="G10">
        <f t="shared" si="2"/>
        <v>3.5025</v>
      </c>
      <c r="H10">
        <f t="shared" si="2"/>
        <v>6.885</v>
      </c>
      <c r="I10">
        <f t="shared" si="2"/>
        <v>5.1850000000000005</v>
      </c>
      <c r="J10">
        <f t="shared" si="2"/>
        <v>5.1850000000000005</v>
      </c>
    </row>
    <row r="11" spans="1:8" ht="12.75">
      <c r="A11" t="s">
        <v>11</v>
      </c>
      <c r="H11">
        <f>+I10/C18</f>
        <v>20.740000000000002</v>
      </c>
    </row>
    <row r="12" spans="1:8" ht="12.75">
      <c r="A12" t="s">
        <v>12</v>
      </c>
      <c r="D12">
        <f>-D3+D10+D11</f>
        <v>-20.305</v>
      </c>
      <c r="E12">
        <f>-E3+E10+E11</f>
        <v>0.1200000000000001</v>
      </c>
      <c r="F12">
        <f>-F3+F10+F11</f>
        <v>1.7487500000000002</v>
      </c>
      <c r="G12">
        <f>-G3+G10+G11</f>
        <v>3.5025</v>
      </c>
      <c r="H12">
        <f>-H3+H10+H11</f>
        <v>27.625</v>
      </c>
    </row>
    <row r="13" spans="1:4" ht="12.75">
      <c r="A13" t="s">
        <v>14</v>
      </c>
      <c r="B13" s="2"/>
      <c r="D13" s="2">
        <f>NPV(C18,D12:H12,H11)*1000</f>
        <v>651.8105600000006</v>
      </c>
    </row>
    <row r="14" spans="1:4" ht="12.75">
      <c r="A14" s="4" t="s">
        <v>15</v>
      </c>
      <c r="B14" s="2"/>
      <c r="D14" s="2"/>
    </row>
    <row r="15" spans="1:3" ht="12.75">
      <c r="A15" t="s">
        <v>7</v>
      </c>
      <c r="C15">
        <v>0.12</v>
      </c>
    </row>
    <row r="16" spans="1:11" ht="12.75">
      <c r="A16" t="s">
        <v>5</v>
      </c>
      <c r="D16">
        <v>0.5</v>
      </c>
      <c r="E16">
        <v>3</v>
      </c>
      <c r="F16">
        <v>3</v>
      </c>
      <c r="G16">
        <v>3</v>
      </c>
      <c r="H16">
        <v>3</v>
      </c>
      <c r="I16">
        <v>3</v>
      </c>
      <c r="J16">
        <v>3</v>
      </c>
      <c r="K16">
        <v>3</v>
      </c>
    </row>
    <row r="17" spans="1:8" ht="12.75">
      <c r="A17" t="s">
        <v>28</v>
      </c>
      <c r="E17">
        <v>5</v>
      </c>
      <c r="F17">
        <v>5</v>
      </c>
      <c r="G17">
        <v>5</v>
      </c>
      <c r="H17">
        <v>5</v>
      </c>
    </row>
    <row r="18" spans="1:3" ht="12.75">
      <c r="A18" t="s">
        <v>8</v>
      </c>
      <c r="C18" s="3">
        <v>0.25</v>
      </c>
    </row>
    <row r="19" spans="1:3" ht="12.75">
      <c r="A19" t="s">
        <v>2</v>
      </c>
      <c r="C19" s="3">
        <v>0.39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3" sqref="A13"/>
    </sheetView>
  </sheetViews>
  <sheetFormatPr defaultColWidth="9.140625" defaultRowHeight="12.75"/>
  <cols>
    <col min="3" max="3" width="10.7109375" style="0" customWidth="1"/>
  </cols>
  <sheetData>
    <row r="1" spans="1:3" s="5" customFormat="1" ht="15.75">
      <c r="A1" s="5" t="s">
        <v>13</v>
      </c>
      <c r="C1" s="5" t="s">
        <v>16</v>
      </c>
    </row>
    <row r="2" spans="1:11" ht="12.75">
      <c r="A2" s="1" t="s">
        <v>0</v>
      </c>
      <c r="B2" s="1"/>
      <c r="C2" s="1"/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</row>
    <row r="3" ht="12.75">
      <c r="A3" t="s">
        <v>18</v>
      </c>
    </row>
    <row r="4" spans="1:11" ht="12.75">
      <c r="A4" t="s">
        <v>26</v>
      </c>
      <c r="F4">
        <f>+'Cash Flow'!F4*'Cash Flow'!$C$5</f>
        <v>4.375</v>
      </c>
      <c r="G4">
        <f>+'Cash Flow'!G4*'Cash Flow'!$C$5</f>
        <v>8.75</v>
      </c>
      <c r="H4">
        <f>+'Cash Flow'!H4*'Cash Flow'!$C$5</f>
        <v>17.5</v>
      </c>
      <c r="I4">
        <f>+'Cash Flow'!I4*'Cash Flow'!$C$5</f>
        <v>17.5</v>
      </c>
      <c r="J4">
        <f>+'Cash Flow'!J4*'Cash Flow'!$C$5</f>
        <v>17.5</v>
      </c>
      <c r="K4">
        <f>+'Cash Flow'!K4*'Cash Flow'!$C$5</f>
        <v>17.5</v>
      </c>
    </row>
    <row r="5" spans="1:11" ht="12.75">
      <c r="A5" s="6" t="s">
        <v>17</v>
      </c>
      <c r="B5" s="6"/>
      <c r="C5" s="6"/>
      <c r="D5" s="6"/>
      <c r="E5" s="6"/>
      <c r="F5" s="6">
        <f>+'Cash Flow'!$C$15*'Cash Flow'!F4</f>
        <v>1.5</v>
      </c>
      <c r="G5" s="6">
        <f>+'Cash Flow'!$C$15*'Cash Flow'!G4</f>
        <v>3</v>
      </c>
      <c r="H5" s="6">
        <f>+'Cash Flow'!$C$15*'Cash Flow'!H4</f>
        <v>6</v>
      </c>
      <c r="I5" s="6">
        <f>+'Cash Flow'!$C$15*'Cash Flow'!I4</f>
        <v>6</v>
      </c>
      <c r="J5" s="6">
        <f>+'Cash Flow'!$C$15*'Cash Flow'!J4</f>
        <v>6</v>
      </c>
      <c r="K5" s="6">
        <f>+'Cash Flow'!$C$15*'Cash Flow'!K4</f>
        <v>6</v>
      </c>
    </row>
    <row r="6" spans="1:11" s="4" customFormat="1" ht="12.75">
      <c r="A6" s="8" t="s">
        <v>19</v>
      </c>
      <c r="D6" s="4">
        <f>+D4-D5</f>
        <v>0</v>
      </c>
      <c r="E6" s="4">
        <f aca="true" t="shared" si="0" ref="E6:K6">+E4-E5</f>
        <v>0</v>
      </c>
      <c r="F6" s="4">
        <f t="shared" si="0"/>
        <v>2.875</v>
      </c>
      <c r="G6" s="4">
        <f t="shared" si="0"/>
        <v>5.75</v>
      </c>
      <c r="H6" s="4">
        <f t="shared" si="0"/>
        <v>11.5</v>
      </c>
      <c r="I6" s="4">
        <f t="shared" si="0"/>
        <v>11.5</v>
      </c>
      <c r="J6" s="4">
        <f t="shared" si="0"/>
        <v>11.5</v>
      </c>
      <c r="K6" s="4">
        <f t="shared" si="0"/>
        <v>11.5</v>
      </c>
    </row>
    <row r="7" spans="1:11" ht="12.75">
      <c r="A7" s="7" t="s">
        <v>20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</row>
    <row r="8" spans="1:4" ht="12.75">
      <c r="A8" s="7" t="s">
        <v>21</v>
      </c>
      <c r="D8">
        <v>0.5</v>
      </c>
    </row>
    <row r="9" spans="1:11" s="6" customFormat="1" ht="12.75">
      <c r="A9" s="9" t="s">
        <v>1</v>
      </c>
      <c r="D9"/>
      <c r="E9">
        <v>5</v>
      </c>
      <c r="F9">
        <v>5</v>
      </c>
      <c r="G9">
        <v>5</v>
      </c>
      <c r="H9">
        <v>5</v>
      </c>
      <c r="I9"/>
      <c r="J9"/>
      <c r="K9"/>
    </row>
    <row r="10" spans="1:11" s="4" customFormat="1" ht="12.75">
      <c r="A10" s="8" t="s">
        <v>22</v>
      </c>
      <c r="D10" s="4">
        <f>+D6-D7-D8-D9</f>
        <v>-0.5</v>
      </c>
      <c r="E10" s="4">
        <f aca="true" t="shared" si="1" ref="E10:K10">+E6-E7-E8-E9</f>
        <v>-8</v>
      </c>
      <c r="F10" s="4">
        <f t="shared" si="1"/>
        <v>-5.125</v>
      </c>
      <c r="G10" s="4">
        <f t="shared" si="1"/>
        <v>-2.25</v>
      </c>
      <c r="H10" s="4">
        <f t="shared" si="1"/>
        <v>3.5</v>
      </c>
      <c r="I10" s="4">
        <f t="shared" si="1"/>
        <v>8.5</v>
      </c>
      <c r="J10" s="4">
        <f t="shared" si="1"/>
        <v>8.5</v>
      </c>
      <c r="K10" s="4">
        <f t="shared" si="1"/>
        <v>8.5</v>
      </c>
    </row>
    <row r="11" spans="1:11" s="6" customFormat="1" ht="12.75">
      <c r="A11" s="9" t="s">
        <v>23</v>
      </c>
      <c r="C11" s="10">
        <v>0.39</v>
      </c>
      <c r="D11" s="6">
        <f>+$C$11*D10</f>
        <v>-0.195</v>
      </c>
      <c r="E11" s="6">
        <f aca="true" t="shared" si="2" ref="E11:K11">+$C$11*E10</f>
        <v>-3.12</v>
      </c>
      <c r="F11" s="6">
        <f t="shared" si="2"/>
        <v>-1.99875</v>
      </c>
      <c r="G11" s="6">
        <f t="shared" si="2"/>
        <v>-0.8775000000000001</v>
      </c>
      <c r="H11" s="6">
        <f t="shared" si="2"/>
        <v>1.365</v>
      </c>
      <c r="I11" s="6">
        <f t="shared" si="2"/>
        <v>3.315</v>
      </c>
      <c r="J11" s="6">
        <f t="shared" si="2"/>
        <v>3.315</v>
      </c>
      <c r="K11" s="6">
        <f t="shared" si="2"/>
        <v>3.315</v>
      </c>
    </row>
    <row r="12" spans="1:11" s="4" customFormat="1" ht="12.75">
      <c r="A12" s="4" t="s">
        <v>24</v>
      </c>
      <c r="D12" s="4">
        <f>+D10-D11</f>
        <v>-0.305</v>
      </c>
      <c r="E12" s="4">
        <f aca="true" t="shared" si="3" ref="E12:K12">+E10-E11</f>
        <v>-4.88</v>
      </c>
      <c r="F12" s="4">
        <f t="shared" si="3"/>
        <v>-3.1262499999999998</v>
      </c>
      <c r="G12" s="4">
        <f t="shared" si="3"/>
        <v>-1.3725</v>
      </c>
      <c r="H12" s="4">
        <f t="shared" si="3"/>
        <v>2.135</v>
      </c>
      <c r="I12" s="4">
        <f t="shared" si="3"/>
        <v>5.1850000000000005</v>
      </c>
      <c r="J12" s="4">
        <f t="shared" si="3"/>
        <v>5.1850000000000005</v>
      </c>
      <c r="K12" s="4">
        <f t="shared" si="3"/>
        <v>5.1850000000000005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rsinger</dc:creator>
  <cp:keywords/>
  <dc:description/>
  <cp:lastModifiedBy>rsinger</cp:lastModifiedBy>
  <cp:lastPrinted>2008-02-14T16:24:15Z</cp:lastPrinted>
  <dcterms:created xsi:type="dcterms:W3CDTF">2006-09-20T22:42:12Z</dcterms:created>
  <dcterms:modified xsi:type="dcterms:W3CDTF">2008-02-14T17:39:03Z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