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325" windowWidth="9015" windowHeight="5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<sst xmlns="http://schemas.openxmlformats.org/spreadsheetml/2006/main" count="66" uniqueCount="26">
  <si>
    <t>CF</t>
  </si>
  <si>
    <t>BVBY</t>
  </si>
  <si>
    <t>Dep</t>
  </si>
  <si>
    <t>BVEY</t>
  </si>
  <si>
    <t>NI</t>
  </si>
  <si>
    <t>ROI</t>
  </si>
  <si>
    <t>EVA</t>
  </si>
  <si>
    <t>COC</t>
  </si>
  <si>
    <t>NPV</t>
  </si>
  <si>
    <t>Average</t>
  </si>
  <si>
    <t>PV of EVA</t>
  </si>
  <si>
    <t>Economic Values</t>
  </si>
  <si>
    <t>PVBY</t>
  </si>
  <si>
    <t>PVEY</t>
  </si>
  <si>
    <t>PV of EVA or ROI</t>
  </si>
  <si>
    <t xml:space="preserve">Use of EVA, ROI and Economic versus book values </t>
  </si>
  <si>
    <t>A:</t>
  </si>
  <si>
    <t xml:space="preserve">B: </t>
  </si>
  <si>
    <t xml:space="preserve">Discount </t>
  </si>
  <si>
    <t>Two investments with cash flows:</t>
  </si>
  <si>
    <t xml:space="preserve">Use Economic Depreciation at outset rather than book depreciation. </t>
  </si>
  <si>
    <t>Economic Dep</t>
  </si>
  <si>
    <t>Economic Dep.</t>
  </si>
  <si>
    <t>PV BY</t>
  </si>
  <si>
    <t>P VBY</t>
  </si>
  <si>
    <t>IRR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</si>
</sst>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33" borderId="0" xfId="0" applyFill="1" applyAlignment="1">
      <alignment/>
    </xf>
    <xf numFmtId="8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8" fontId="2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C12" sqref="C12"/>
    </sheetView>
  </sheetViews>
  <sheetFormatPr defaultColWidth="9.140625" defaultRowHeight="12.75"/>
  <sheetData>
    <row r="1" s="7" customFormat="1" ht="12.75">
      <c r="A1" s="7" t="s">
        <v>15</v>
      </c>
    </row>
    <row r="2" spans="1:7" s="6" customFormat="1" ht="12.75">
      <c r="A2" s="6" t="s">
        <v>19</v>
      </c>
      <c r="F2" s="6" t="s">
        <v>18</v>
      </c>
      <c r="G2" s="6" t="s">
        <v>8</v>
      </c>
    </row>
    <row r="3" spans="1:7" ht="12.75">
      <c r="A3" t="s">
        <v>16</v>
      </c>
      <c r="B3">
        <v>-150</v>
      </c>
      <c r="C3">
        <v>40</v>
      </c>
      <c r="D3">
        <v>45</v>
      </c>
      <c r="E3">
        <v>120</v>
      </c>
      <c r="F3" s="1">
        <f>+B14</f>
        <v>0.12</v>
      </c>
      <c r="G3" s="2">
        <f>+B3+NPV(F3,C3:E3)</f>
        <v>7.001639941690939</v>
      </c>
    </row>
    <row r="4" spans="1:7" ht="12.75">
      <c r="A4" t="s">
        <v>17</v>
      </c>
      <c r="B4">
        <v>-150</v>
      </c>
      <c r="C4">
        <v>120</v>
      </c>
      <c r="D4">
        <v>45</v>
      </c>
      <c r="E4">
        <v>45</v>
      </c>
      <c r="F4" s="1">
        <f>+B14</f>
        <v>0.12</v>
      </c>
      <c r="G4" s="2">
        <f>+B4+NPV(F4,C4:E4)</f>
        <v>25.04669278425652</v>
      </c>
    </row>
    <row r="5" spans="2:8" s="3" customFormat="1" ht="38.25">
      <c r="B5" s="3">
        <v>0</v>
      </c>
      <c r="C5" s="3">
        <v>1</v>
      </c>
      <c r="D5" s="3">
        <v>2</v>
      </c>
      <c r="E5" s="3">
        <v>3</v>
      </c>
      <c r="F5" s="3" t="s">
        <v>9</v>
      </c>
      <c r="G5" s="3" t="s">
        <v>14</v>
      </c>
      <c r="H5" s="3" t="s">
        <v>25</v>
      </c>
    </row>
    <row r="6" spans="1:5" ht="12.75">
      <c r="A6" t="s">
        <v>0</v>
      </c>
      <c r="B6">
        <v>-150</v>
      </c>
      <c r="C6">
        <v>40</v>
      </c>
      <c r="D6">
        <v>45</v>
      </c>
      <c r="E6">
        <v>120</v>
      </c>
    </row>
    <row r="7" spans="1:5" ht="12.75">
      <c r="A7" t="s">
        <v>1</v>
      </c>
      <c r="C7">
        <v>150</v>
      </c>
      <c r="D7">
        <f>+C9</f>
        <v>100</v>
      </c>
      <c r="E7">
        <f>+D9</f>
        <v>50</v>
      </c>
    </row>
    <row r="8" spans="1:5" ht="12.75">
      <c r="A8" t="s">
        <v>2</v>
      </c>
      <c r="C8">
        <v>50</v>
      </c>
      <c r="D8">
        <v>50</v>
      </c>
      <c r="E8">
        <v>50</v>
      </c>
    </row>
    <row r="9" spans="1:5" ht="12.75">
      <c r="A9" t="s">
        <v>3</v>
      </c>
      <c r="C9">
        <f>+C7-C8</f>
        <v>100</v>
      </c>
      <c r="D9">
        <f>+D7-D8</f>
        <v>50</v>
      </c>
      <c r="E9">
        <f>+E7-E8</f>
        <v>0</v>
      </c>
    </row>
    <row r="10" spans="1:5" ht="12.75">
      <c r="A10" t="s">
        <v>4</v>
      </c>
      <c r="C10">
        <f>+C6-C8</f>
        <v>-10</v>
      </c>
      <c r="D10">
        <f>+D6-D8</f>
        <v>-5</v>
      </c>
      <c r="E10">
        <f>+E6-E8</f>
        <v>70</v>
      </c>
    </row>
    <row r="11" spans="1:8" s="1" customFormat="1" ht="12.75">
      <c r="A11" s="1" t="s">
        <v>5</v>
      </c>
      <c r="C11" s="1">
        <f>+C10/C7</f>
        <v>-0.06666666666666667</v>
      </c>
      <c r="D11" s="1">
        <f>+D10/D7</f>
        <v>-0.05</v>
      </c>
      <c r="E11" s="1">
        <f>+E10/E7</f>
        <v>1.4</v>
      </c>
      <c r="F11" s="1">
        <f>AVERAGE(C11:E11)</f>
        <v>0.42777777777777776</v>
      </c>
      <c r="G11" s="1">
        <f>NPV($B$14,C11:E11)</f>
        <v>0.8971088435374147</v>
      </c>
      <c r="H11" s="1">
        <f>IRR(B6:E6,0.1)</f>
        <v>0.14234008277788923</v>
      </c>
    </row>
    <row r="12" spans="1:7" ht="12.75">
      <c r="A12" t="s">
        <v>6</v>
      </c>
      <c r="C12">
        <f>+(C11-$B$14)*C7</f>
        <v>-27.999999999999996</v>
      </c>
      <c r="D12">
        <f>+(D11-$B$14)*D7</f>
        <v>-17</v>
      </c>
      <c r="E12">
        <f>+(E11-$B$14)*E7</f>
        <v>63.99999999999999</v>
      </c>
      <c r="F12" s="2">
        <f>AVERAGE(C12:E12)</f>
        <v>6.333333333333331</v>
      </c>
      <c r="G12" s="2">
        <f>NPV($B$14,C12:E12)</f>
        <v>7.001639941690955</v>
      </c>
    </row>
    <row r="14" spans="1:2" ht="12.75">
      <c r="A14" t="s">
        <v>7</v>
      </c>
      <c r="B14" s="1">
        <v>0.12</v>
      </c>
    </row>
    <row r="15" spans="1:2" ht="12.75">
      <c r="A15" t="s">
        <v>8</v>
      </c>
      <c r="B15" s="2">
        <f>+B6+NPV(B14,C6:E6)</f>
        <v>7.001639941690939</v>
      </c>
    </row>
    <row r="17" spans="1:5" ht="12.75">
      <c r="A17" t="s">
        <v>0</v>
      </c>
      <c r="B17">
        <v>-150</v>
      </c>
      <c r="C17">
        <v>120</v>
      </c>
      <c r="D17">
        <v>45</v>
      </c>
      <c r="E17">
        <v>45</v>
      </c>
    </row>
    <row r="18" spans="1:5" s="5" customFormat="1" ht="12.75">
      <c r="A18" s="5" t="s">
        <v>1</v>
      </c>
      <c r="C18" s="15">
        <f>-B17</f>
        <v>150</v>
      </c>
      <c r="D18" s="15">
        <f>+C20</f>
        <v>100</v>
      </c>
      <c r="E18" s="15">
        <f>+D20</f>
        <v>50</v>
      </c>
    </row>
    <row r="19" spans="1:5" s="5" customFormat="1" ht="12.75">
      <c r="A19" s="5" t="s">
        <v>2</v>
      </c>
      <c r="C19" s="15">
        <f>-$B$17/3</f>
        <v>50</v>
      </c>
      <c r="D19" s="15">
        <f>-$B$17/3</f>
        <v>50</v>
      </c>
      <c r="E19" s="15">
        <f>-$B$17/3</f>
        <v>50</v>
      </c>
    </row>
    <row r="20" spans="1:5" s="5" customFormat="1" ht="12.75">
      <c r="A20" s="5" t="s">
        <v>3</v>
      </c>
      <c r="C20" s="15">
        <f>+C18-C19</f>
        <v>100</v>
      </c>
      <c r="D20" s="15">
        <f>+D18-D19</f>
        <v>50</v>
      </c>
      <c r="E20" s="15">
        <f>+E18-E19</f>
        <v>0</v>
      </c>
    </row>
    <row r="21" spans="1:5" s="5" customFormat="1" ht="12.75">
      <c r="A21" s="5" t="s">
        <v>4</v>
      </c>
      <c r="C21" s="15">
        <f>+C17-C19</f>
        <v>70</v>
      </c>
      <c r="D21" s="15">
        <f>+D17-D19</f>
        <v>-5</v>
      </c>
      <c r="E21" s="15">
        <f>+E17-E19</f>
        <v>-5</v>
      </c>
    </row>
    <row r="22" spans="1:8" ht="12.75">
      <c r="A22" s="1" t="s">
        <v>5</v>
      </c>
      <c r="B22" s="1"/>
      <c r="C22" s="1">
        <f>+C21/C18</f>
        <v>0.4666666666666667</v>
      </c>
      <c r="D22" s="1">
        <f>+D21/D18</f>
        <v>-0.05</v>
      </c>
      <c r="E22" s="1">
        <f>+E21/E18</f>
        <v>-0.1</v>
      </c>
      <c r="F22" s="1">
        <f>AVERAGE(C22:E22)</f>
        <v>0.10555555555555556</v>
      </c>
      <c r="G22" s="1">
        <f>NPV($B$14,C22:E22)</f>
        <v>0.30562894800777446</v>
      </c>
      <c r="H22" s="1">
        <f>IRR(B17:E17,0.1)</f>
        <v>0.2380439864288657</v>
      </c>
    </row>
    <row r="23" spans="1:7" s="4" customFormat="1" ht="12.75">
      <c r="A23" s="4" t="s">
        <v>6</v>
      </c>
      <c r="C23" s="4">
        <f>+(C22-$B$14)*C18</f>
        <v>52</v>
      </c>
      <c r="D23" s="4">
        <f>+(D22-$B$14)*D18</f>
        <v>-17</v>
      </c>
      <c r="E23" s="4">
        <f>+(E22-$B$14)*E18</f>
        <v>-11</v>
      </c>
      <c r="F23" s="4">
        <f>AVERAGE(C23:E23)</f>
        <v>8</v>
      </c>
      <c r="G23" s="4">
        <f>NPV($B$14,C23:E23)</f>
        <v>25.046692784256557</v>
      </c>
    </row>
    <row r="25" spans="1:2" ht="12.75">
      <c r="A25" t="s">
        <v>8</v>
      </c>
      <c r="B25" s="2">
        <f>NPV(B14,C17:E17)+B17</f>
        <v>25.04669278425652</v>
      </c>
    </row>
    <row r="27" ht="12.75">
      <c r="A27" s="6" t="s">
        <v>11</v>
      </c>
    </row>
    <row r="28" spans="1:7" ht="25.5">
      <c r="A28" s="3"/>
      <c r="B28" s="3">
        <v>0</v>
      </c>
      <c r="C28" s="3">
        <v>1</v>
      </c>
      <c r="D28" s="3">
        <v>2</v>
      </c>
      <c r="E28" s="3">
        <v>3</v>
      </c>
      <c r="F28" s="3" t="s">
        <v>9</v>
      </c>
      <c r="G28" s="3" t="s">
        <v>10</v>
      </c>
    </row>
    <row r="29" spans="1:5" ht="12.75">
      <c r="A29" t="s">
        <v>0</v>
      </c>
      <c r="B29">
        <v>-150</v>
      </c>
      <c r="C29">
        <v>40</v>
      </c>
      <c r="D29">
        <v>45</v>
      </c>
      <c r="E29">
        <v>120</v>
      </c>
    </row>
    <row r="30" spans="1:5" ht="12.75">
      <c r="A30" t="s">
        <v>12</v>
      </c>
      <c r="C30" s="2">
        <f>NPV(B37,C29:E29)</f>
        <v>157.00163994169094</v>
      </c>
      <c r="D30">
        <f>+C32</f>
        <v>135.84183673469386</v>
      </c>
      <c r="E30">
        <f>+D32</f>
        <v>107.14285714285714</v>
      </c>
    </row>
    <row r="31" spans="1:5" s="6" customFormat="1" ht="12.75">
      <c r="A31" s="6" t="s">
        <v>21</v>
      </c>
      <c r="C31" s="8">
        <f>+C30-C32</f>
        <v>21.159803206997083</v>
      </c>
      <c r="D31" s="8">
        <f>+D30-D32</f>
        <v>28.698979591836718</v>
      </c>
      <c r="E31" s="8">
        <f>+E30-E32</f>
        <v>107.14285714285714</v>
      </c>
    </row>
    <row r="32" spans="1:5" ht="12.75">
      <c r="A32" t="s">
        <v>13</v>
      </c>
      <c r="C32" s="2">
        <f>NPV($B$37,D29:E29)</f>
        <v>135.84183673469386</v>
      </c>
      <c r="D32" s="2">
        <f>NPV($B$37,E29:F29)</f>
        <v>107.14285714285714</v>
      </c>
      <c r="E32" s="2">
        <f>NPV($B$37,F29:G29)</f>
        <v>0</v>
      </c>
    </row>
    <row r="33" spans="1:5" ht="12.75">
      <c r="A33" t="s">
        <v>4</v>
      </c>
      <c r="C33">
        <f>+C29-C31</f>
        <v>18.840196793002917</v>
      </c>
      <c r="D33">
        <f>+D29-D31</f>
        <v>16.301020408163282</v>
      </c>
      <c r="E33">
        <f>+E29-E31</f>
        <v>12.857142857142861</v>
      </c>
    </row>
    <row r="34" spans="1:7" ht="12.75">
      <c r="A34" s="1" t="s">
        <v>5</v>
      </c>
      <c r="B34" s="1"/>
      <c r="C34" s="1">
        <f>+C33/C30</f>
        <v>0.12000000000000002</v>
      </c>
      <c r="D34" s="1">
        <f>+D33/D30</f>
        <v>0.12000000000000015</v>
      </c>
      <c r="E34" s="1">
        <f>+E33/E30</f>
        <v>0.12000000000000004</v>
      </c>
      <c r="F34" s="1">
        <f>AVERAGE(C34:E34)</f>
        <v>0.12000000000000006</v>
      </c>
      <c r="G34" s="1">
        <f>NPV($B$14,C34:E34)</f>
        <v>0.2882197521865891</v>
      </c>
    </row>
    <row r="35" spans="1:7" ht="12.75">
      <c r="A35" t="s">
        <v>6</v>
      </c>
      <c r="C35" s="5">
        <f>+(C34-$B$14)*C30</f>
        <v>4.3576708891793475E-15</v>
      </c>
      <c r="D35" s="5">
        <f>+(D34-$B$14)*D30</f>
        <v>2.073702604190642E-14</v>
      </c>
      <c r="E35" s="5">
        <f>+(E34-$B$14)*E30</f>
        <v>4.460717509654647E-15</v>
      </c>
      <c r="F35" s="2">
        <f>AVERAGE(C35:E35)</f>
        <v>9.851804813580138E-15</v>
      </c>
      <c r="G35" s="2">
        <f>NPV($B$14,C35:E35)</f>
        <v>2.3597258393295888E-14</v>
      </c>
    </row>
    <row r="37" spans="1:2" ht="12.75">
      <c r="A37" t="s">
        <v>7</v>
      </c>
      <c r="B37" s="1">
        <v>0.12</v>
      </c>
    </row>
    <row r="38" spans="1:2" ht="12.75">
      <c r="A38" t="s">
        <v>8</v>
      </c>
      <c r="B38" s="2">
        <f>+B29+NPV(B37,C29:E29)</f>
        <v>7.001639941690939</v>
      </c>
    </row>
    <row r="40" spans="1:5" ht="12.75">
      <c r="A40" t="s">
        <v>0</v>
      </c>
      <c r="B40">
        <v>-150</v>
      </c>
      <c r="C40">
        <v>120</v>
      </c>
      <c r="D40">
        <v>45</v>
      </c>
      <c r="E40">
        <v>45</v>
      </c>
    </row>
    <row r="41" spans="1:5" ht="12.75">
      <c r="A41" s="5" t="s">
        <v>24</v>
      </c>
      <c r="B41" s="5"/>
      <c r="C41" s="2">
        <f>NPV(B37,C40:E40)</f>
        <v>175.04669278425652</v>
      </c>
      <c r="D41">
        <f>+C43</f>
        <v>76.05229591836734</v>
      </c>
      <c r="E41">
        <f>+D43</f>
        <v>40.17857142857142</v>
      </c>
    </row>
    <row r="42" spans="1:5" s="6" customFormat="1" ht="12.75">
      <c r="A42" s="9" t="s">
        <v>22</v>
      </c>
      <c r="B42" s="9"/>
      <c r="C42" s="8">
        <f>+C41-C43</f>
        <v>98.99439686588919</v>
      </c>
      <c r="D42" s="8">
        <f>+D41-D43</f>
        <v>35.87372448979591</v>
      </c>
      <c r="E42" s="8">
        <f>+E41-E43</f>
        <v>40.17857142857142</v>
      </c>
    </row>
    <row r="43" spans="1:5" ht="12.75">
      <c r="A43" s="5" t="s">
        <v>13</v>
      </c>
      <c r="B43" s="5"/>
      <c r="C43" s="2">
        <f>NPV($B$37,D40:E40)</f>
        <v>76.05229591836734</v>
      </c>
      <c r="D43" s="2">
        <f>NPV($B$37,E40:F40)</f>
        <v>40.17857142857142</v>
      </c>
      <c r="E43" s="2">
        <f>NPV($B$37,F40:G40)</f>
        <v>0</v>
      </c>
    </row>
    <row r="44" spans="1:5" ht="12.75">
      <c r="A44" s="5" t="s">
        <v>4</v>
      </c>
      <c r="B44" s="5"/>
      <c r="C44">
        <f>+C40-C42</f>
        <v>21.005603134110814</v>
      </c>
      <c r="D44">
        <f>+D40-D42</f>
        <v>9.126275510204088</v>
      </c>
      <c r="E44">
        <f>+E40-E42</f>
        <v>4.8214285714285765</v>
      </c>
    </row>
    <row r="45" spans="1:7" ht="12.75">
      <c r="A45" s="1" t="s">
        <v>5</v>
      </c>
      <c r="B45" s="1"/>
      <c r="C45" s="1">
        <f>+C44/C41</f>
        <v>0.12000000000000018</v>
      </c>
      <c r="D45" s="1">
        <f>+D44/D41</f>
        <v>0.1200000000000001</v>
      </c>
      <c r="E45" s="1">
        <f>+E44/E41</f>
        <v>0.12000000000000015</v>
      </c>
      <c r="F45" s="1">
        <f>AVERAGE(C45:E45)</f>
        <v>0.12000000000000015</v>
      </c>
      <c r="G45" s="1">
        <f>NPV($B$14,C45:E45)</f>
        <v>0.28821975218658924</v>
      </c>
    </row>
    <row r="46" spans="1:7" ht="12.75">
      <c r="A46" s="4" t="s">
        <v>6</v>
      </c>
      <c r="B46" s="4"/>
      <c r="C46" s="5">
        <f>+(C45-$B$14)*C41</f>
        <v>3.158039116595477E-14</v>
      </c>
      <c r="D46" s="5">
        <f>+(D45-$B$14)*D41</f>
        <v>8.443501000417723E-15</v>
      </c>
      <c r="E46" s="5">
        <f>+(E45-$B$14)*E41</f>
        <v>6.133486575775139E-15</v>
      </c>
      <c r="F46" s="2">
        <f>AVERAGE(C46:E46)</f>
        <v>1.5385792914049213E-14</v>
      </c>
      <c r="G46" s="2">
        <f>NPV($B$14,C46:E46)</f>
        <v>3.929357972423971E-14</v>
      </c>
    </row>
    <row r="48" spans="1:2" ht="12.75">
      <c r="A48" t="s">
        <v>8</v>
      </c>
      <c r="B48" s="2">
        <f>NPV(B37,C40:E40)+B40</f>
        <v>25.04669278425652</v>
      </c>
    </row>
    <row r="51" s="6" customFormat="1" ht="12.75">
      <c r="A51" s="6" t="s">
        <v>20</v>
      </c>
    </row>
    <row r="53" spans="1:7" ht="38.25">
      <c r="A53" s="3"/>
      <c r="B53" s="3">
        <v>0</v>
      </c>
      <c r="C53" s="3">
        <v>1</v>
      </c>
      <c r="D53" s="3">
        <v>2</v>
      </c>
      <c r="E53" s="3">
        <v>3</v>
      </c>
      <c r="F53" s="3" t="s">
        <v>9</v>
      </c>
      <c r="G53" s="3" t="s">
        <v>14</v>
      </c>
    </row>
    <row r="54" spans="1:5" ht="12.75">
      <c r="A54" t="s">
        <v>0</v>
      </c>
      <c r="B54">
        <v>-150</v>
      </c>
      <c r="C54">
        <v>40</v>
      </c>
      <c r="D54">
        <v>45</v>
      </c>
      <c r="E54">
        <v>120</v>
      </c>
    </row>
    <row r="55" spans="1:5" s="10" customFormat="1" ht="12.75">
      <c r="A55" s="10" t="s">
        <v>12</v>
      </c>
      <c r="C55" s="11">
        <v>157.00163994169094</v>
      </c>
      <c r="D55" s="10">
        <v>135.84183673469386</v>
      </c>
      <c r="E55" s="10">
        <v>107.14285714285714</v>
      </c>
    </row>
    <row r="56" spans="1:5" s="12" customFormat="1" ht="12.75">
      <c r="A56" s="12" t="s">
        <v>21</v>
      </c>
      <c r="C56" s="13">
        <v>21.159803206997083</v>
      </c>
      <c r="D56" s="13">
        <v>28.698979591836718</v>
      </c>
      <c r="E56" s="13">
        <v>107.14285714285714</v>
      </c>
    </row>
    <row r="57" spans="1:5" s="10" customFormat="1" ht="12.75">
      <c r="A57" s="10" t="s">
        <v>13</v>
      </c>
      <c r="C57" s="11">
        <v>135.84183673469386</v>
      </c>
      <c r="D57" s="11">
        <v>107.14285714285714</v>
      </c>
      <c r="E57" s="11">
        <v>0</v>
      </c>
    </row>
    <row r="58" spans="1:5" ht="12.75">
      <c r="A58" t="s">
        <v>4</v>
      </c>
      <c r="C58">
        <f>+C54-C56</f>
        <v>18.840196793002917</v>
      </c>
      <c r="D58">
        <f>+D54-D56</f>
        <v>16.301020408163282</v>
      </c>
      <c r="E58">
        <f>+E54-E56</f>
        <v>12.857142857142861</v>
      </c>
    </row>
    <row r="59" spans="1:7" ht="12.75">
      <c r="A59" s="1" t="s">
        <v>5</v>
      </c>
      <c r="B59" s="1"/>
      <c r="C59" s="1">
        <f>+C58/C55</f>
        <v>0.12000000000000002</v>
      </c>
      <c r="D59" s="1">
        <f>+D58/D55</f>
        <v>0.12000000000000015</v>
      </c>
      <c r="E59" s="1">
        <f>+E58/E55</f>
        <v>0.12000000000000004</v>
      </c>
      <c r="F59" s="1">
        <f>AVERAGE(C59:E59)</f>
        <v>0.12000000000000006</v>
      </c>
      <c r="G59" s="1">
        <f>NPV($B$14,C59:E59)</f>
        <v>0.2882197521865891</v>
      </c>
    </row>
    <row r="60" spans="1:7" ht="12.75">
      <c r="A60" t="s">
        <v>6</v>
      </c>
      <c r="C60" s="4">
        <f>+(C59-$B$14)*C55</f>
        <v>4.3576708891793475E-15</v>
      </c>
      <c r="D60" s="4">
        <f>+(D59-$B$14)*D55</f>
        <v>2.073702604190642E-14</v>
      </c>
      <c r="E60" s="4">
        <f>+(E59-$B$14)*E55</f>
        <v>4.460717509654647E-15</v>
      </c>
      <c r="F60" s="4">
        <f>AVERAGE(C60:E60)</f>
        <v>9.851804813580138E-15</v>
      </c>
      <c r="G60" s="4">
        <f>NPV($B$14,C60:E60)</f>
        <v>2.3597258393295888E-14</v>
      </c>
    </row>
    <row r="62" spans="1:2" ht="12.75">
      <c r="A62" t="s">
        <v>7</v>
      </c>
      <c r="B62" s="1">
        <v>0.12</v>
      </c>
    </row>
    <row r="63" spans="1:2" ht="12.75">
      <c r="A63" t="s">
        <v>8</v>
      </c>
      <c r="B63" s="2">
        <f>+B54+NPV(B62,C54:E54)</f>
        <v>7.001639941690939</v>
      </c>
    </row>
    <row r="65" spans="1:5" ht="12.75">
      <c r="A65" t="s">
        <v>0</v>
      </c>
      <c r="B65">
        <v>-150</v>
      </c>
      <c r="C65">
        <v>120</v>
      </c>
      <c r="D65">
        <v>45</v>
      </c>
      <c r="E65">
        <v>45</v>
      </c>
    </row>
    <row r="66" spans="1:5" s="10" customFormat="1" ht="12.75">
      <c r="A66" s="14" t="s">
        <v>23</v>
      </c>
      <c r="B66" s="14"/>
      <c r="C66" s="11">
        <v>175.04669278425652</v>
      </c>
      <c r="D66" s="10">
        <v>76.05229591836734</v>
      </c>
      <c r="E66" s="10">
        <v>40.17857142857142</v>
      </c>
    </row>
    <row r="67" spans="1:5" s="10" customFormat="1" ht="12.75">
      <c r="A67" s="14" t="s">
        <v>22</v>
      </c>
      <c r="B67" s="14"/>
      <c r="C67" s="11">
        <v>98.99439686588919</v>
      </c>
      <c r="D67" s="11">
        <v>35.87372448979591</v>
      </c>
      <c r="E67" s="11">
        <v>40.17857142857142</v>
      </c>
    </row>
    <row r="68" spans="1:5" s="10" customFormat="1" ht="12.75">
      <c r="A68" s="14" t="s">
        <v>13</v>
      </c>
      <c r="B68" s="14"/>
      <c r="C68" s="11">
        <v>76.05229591836734</v>
      </c>
      <c r="D68" s="11">
        <v>40.17857142857142</v>
      </c>
      <c r="E68" s="11">
        <v>0</v>
      </c>
    </row>
    <row r="69" spans="1:7" ht="12.75">
      <c r="A69" s="5" t="s">
        <v>4</v>
      </c>
      <c r="B69" s="5"/>
      <c r="C69" s="5">
        <f>+C65-C67</f>
        <v>21.005603134110814</v>
      </c>
      <c r="D69" s="5">
        <f>+D65-D67</f>
        <v>9.126275510204088</v>
      </c>
      <c r="E69" s="5">
        <f>+E65-E67</f>
        <v>4.8214285714285765</v>
      </c>
      <c r="F69" s="5"/>
      <c r="G69" s="5"/>
    </row>
    <row r="70" spans="1:7" ht="12.75">
      <c r="A70" s="1" t="s">
        <v>5</v>
      </c>
      <c r="B70" s="1"/>
      <c r="C70" s="1">
        <f>+C69/C66</f>
        <v>0.12000000000000018</v>
      </c>
      <c r="D70" s="1">
        <f>+D69/D66</f>
        <v>0.1200000000000001</v>
      </c>
      <c r="E70" s="1">
        <f>+E69/E66</f>
        <v>0.12000000000000015</v>
      </c>
      <c r="F70" s="1">
        <f>AVERAGE(C70:E70)</f>
        <v>0.12000000000000015</v>
      </c>
      <c r="G70" s="1">
        <f>NPV($B$14,C70:E70)</f>
        <v>0.28821975218658924</v>
      </c>
    </row>
    <row r="71" spans="1:7" ht="12.75">
      <c r="A71" s="4" t="s">
        <v>6</v>
      </c>
      <c r="B71" s="4"/>
      <c r="C71" s="4">
        <f>+(C70-$B$14)*C66</f>
        <v>3.158039116595477E-14</v>
      </c>
      <c r="D71" s="4">
        <f>+(D70-$B$14)*D66</f>
        <v>8.443501000417723E-15</v>
      </c>
      <c r="E71" s="4">
        <f>+(E70-$B$14)*E66</f>
        <v>6.133486575775139E-15</v>
      </c>
      <c r="F71" s="4">
        <f>AVERAGE(C71:E71)</f>
        <v>1.5385792914049213E-14</v>
      </c>
      <c r="G71" s="4">
        <f>NPV($B$14,C71:E71)</f>
        <v>3.929357972423971E-14</v>
      </c>
    </row>
    <row r="73" spans="1:2" ht="12.75">
      <c r="A73" t="s">
        <v>8</v>
      </c>
      <c r="B73" s="2">
        <f>NPV(B62,C65:E65)+B65</f>
        <v>25.04669278425652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rsinger</dc:creator>
  <cp:keywords/>
  <dc:description/>
  <cp:lastModifiedBy>rsinger</cp:lastModifiedBy>
  <cp:lastPrinted>2007-09-26T15:49:36Z</cp:lastPrinted>
  <dcterms:created xsi:type="dcterms:W3CDTF">2006-09-27T21:10:11Z</dcterms:created>
  <dcterms:modified xsi:type="dcterms:W3CDTF">2009-09-23T19:14:17Z</dcterms:modified>
  <cp:category/>
  <cp:version/>
  <cp:contentType/>
  <cp:contentStatus/>
</cp:coreProperties>
</file>