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195" windowWidth="20565" windowHeight="14250" activeTab="3"/>
  </bookViews>
  <sheets>
    <sheet name="US" sheetId="1" r:id="rId1"/>
    <sheet name="Germany" sheetId="2" r:id="rId2"/>
    <sheet name="Regression Full Sample" sheetId="3" r:id="rId3"/>
    <sheet name="Estimation Period Reg" sheetId="4" r:id="rId4"/>
    <sheet name="Int Rates Forecasting Reg" sheetId="5" r:id="rId5"/>
  </sheets>
  <definedNames/>
  <calcPr fullCalcOnLoad="1"/>
</workbook>
</file>

<file path=xl/sharedStrings.xml><?xml version="1.0" encoding="utf-8"?>
<sst xmlns="http://schemas.openxmlformats.org/spreadsheetml/2006/main" count="180" uniqueCount="101">
  <si>
    <t>Years</t>
  </si>
  <si>
    <t>CPI</t>
  </si>
  <si>
    <t>GDP</t>
  </si>
  <si>
    <t>GDP Growth</t>
  </si>
  <si>
    <t>Spot Rate</t>
  </si>
  <si>
    <t>Quarterly</t>
  </si>
  <si>
    <t>(1985=100)</t>
  </si>
  <si>
    <t>Interest Rate</t>
  </si>
  <si>
    <t>(T-Bill, %/yr)</t>
  </si>
  <si>
    <t>(billion DM)</t>
  </si>
  <si>
    <t>(Money Mkt, %/yr)</t>
  </si>
  <si>
    <t>(1995=100)</t>
  </si>
  <si>
    <t>Code</t>
  </si>
  <si>
    <t>(%)</t>
  </si>
  <si>
    <t>Money (M1)</t>
  </si>
  <si>
    <t>BOP:CA</t>
  </si>
  <si>
    <t>USD</t>
  </si>
  <si>
    <t xml:space="preserve"> </t>
  </si>
  <si>
    <t>USGDP...D</t>
  </si>
  <si>
    <t>USGBILL3</t>
  </si>
  <si>
    <t>Inflation (%)</t>
  </si>
  <si>
    <t>USOCP009F</t>
  </si>
  <si>
    <t>USM1....B</t>
  </si>
  <si>
    <t>USCURBALB</t>
  </si>
  <si>
    <t>BDGDP...D</t>
  </si>
  <si>
    <t>EUDOLLR</t>
  </si>
  <si>
    <t>BDOCP009F</t>
  </si>
  <si>
    <t>GDP CONA</t>
  </si>
  <si>
    <t>(billion DM-EUR)</t>
  </si>
  <si>
    <t>BD MONEY SUPPLY-GERMAN CONTRIBUTION TO EURO M1(PAN BD M0790)</t>
  </si>
  <si>
    <t>BDM1....A</t>
  </si>
  <si>
    <t>ECWGM3M</t>
  </si>
  <si>
    <t>BDCURBALB</t>
  </si>
  <si>
    <t>BOP: CURRENT ACCOUNT BALANCE CURA</t>
  </si>
  <si>
    <t>US CPI ALL ITEMS NADJ</t>
  </si>
  <si>
    <t>S_t</t>
  </si>
  <si>
    <t>s_t</t>
  </si>
  <si>
    <t>Inf(US -GER)</t>
  </si>
  <si>
    <t>s_t (%)</t>
  </si>
  <si>
    <t>Inf_US (%)</t>
  </si>
  <si>
    <t>i_US (%)</t>
  </si>
  <si>
    <t>(USD/EUR)</t>
  </si>
  <si>
    <t>GDP_US (%)</t>
  </si>
  <si>
    <t>Average</t>
  </si>
  <si>
    <t>SD</t>
  </si>
  <si>
    <t>Count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</si>
  <si>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</si>
  <si>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</si>
  <si>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</si>
  <si>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</si>
  <si>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</si>
  <si>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</si>
  <si>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</si>
  <si>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</si>
  <si>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</si>
  <si>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</si>
  <si>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</si>
  <si>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</si>
  <si>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</si>
  <si>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</si>
  <si>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</si>
  <si>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</si>
  <si>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</si>
  <si>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</si>
  <si>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</si>
  <si>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</si>
  <si>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</si>
  <si>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</si>
  <si>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</si>
  <si>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</si>
  <si>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</si>
  <si>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</si>
  <si>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</si>
  <si>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t-stats</t>
  </si>
  <si>
    <t>PPP (Ho:coeff=1)</t>
  </si>
  <si>
    <t>IFE (Ho: coeff=1)</t>
  </si>
  <si>
    <t>~=&gt; cannot reject at 5% level</t>
  </si>
  <si>
    <t>~=&gt; reject at 5% level</t>
  </si>
  <si>
    <t>Signs:</t>
  </si>
  <si>
    <t>Consistent with PPP</t>
  </si>
  <si>
    <t>Consistent with MA (not with IFE)</t>
  </si>
  <si>
    <t>Consistent with MA (not with TB)</t>
  </si>
  <si>
    <t>Constant (Ho=0)</t>
  </si>
  <si>
    <t>Forecast:</t>
  </si>
  <si>
    <t>MSE</t>
  </si>
  <si>
    <t>Ad-hoc Model</t>
  </si>
  <si>
    <t>S_t (RW)</t>
  </si>
  <si>
    <t>s_t (Ad-hoc M)</t>
  </si>
  <si>
    <t>S_t(Ad-hoc Model)</t>
  </si>
  <si>
    <t>Squared Error: (Forecast-Actual)^2</t>
  </si>
  <si>
    <t>RW</t>
  </si>
  <si>
    <t>St = FX Level</t>
  </si>
  <si>
    <t>st=Change</t>
  </si>
  <si>
    <t>Reg - Forecast</t>
  </si>
  <si>
    <t>Squared Error</t>
  </si>
  <si>
    <t>Ad-hoc Model 2</t>
  </si>
  <si>
    <t>Average last 8 quarters</t>
  </si>
  <si>
    <t>Lagged</t>
  </si>
  <si>
    <t>int(US-GER)</t>
  </si>
  <si>
    <t>Growth(US-GER)</t>
  </si>
  <si>
    <t>USD/EUR-DM)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</si>
</sst>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0.0"/>
    <numFmt numFmtId="168" formatCode="0.0%"/>
    <numFmt numFmtId="169" formatCode="0.000%"/>
    <numFmt numFmtId="170" formatCode="0.0000%"/>
    <numFmt numFmtId="171" formatCode="_(* #,##0.0_);_(* \(#,##0.0\);_(* &quot;-&quot;??_);_(@_)"/>
    <numFmt numFmtId="172" formatCode="_(* #,##0_);_(* \(#,##0\);_(* &quot;-&quot;??_);_(@_)"/>
    <numFmt numFmtId="173" formatCode="0_);\(0\)"/>
    <numFmt numFmtId="174" formatCode="&quot;$&quot;#,##0.00\ ;\(&quot;$&quot;#,##0.00\)"/>
    <numFmt numFmtId="175" formatCode="&quot;$&quot;#,##0\ ;\(&quot;$&quot;#,##0\)"/>
    <numFmt numFmtId="176" formatCode="m/d"/>
    <numFmt numFmtId="177" formatCode="0.000000"/>
    <numFmt numFmtId="178" formatCode="0.00000000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63" applyNumberFormat="1" applyAlignment="1">
      <alignment/>
    </xf>
    <xf numFmtId="10" fontId="0" fillId="0" borderId="0" xfId="63" applyNumberFormat="1" applyFont="1" applyAlignment="1">
      <alignment/>
    </xf>
    <xf numFmtId="10" fontId="0" fillId="0" borderId="0" xfId="63" applyNumberFormat="1" applyFont="1" applyAlignment="1">
      <alignment horizontal="center"/>
    </xf>
    <xf numFmtId="10" fontId="0" fillId="0" borderId="0" xfId="63" applyNumberFormat="1" applyFont="1" applyAlignment="1">
      <alignment/>
    </xf>
    <xf numFmtId="2" fontId="0" fillId="0" borderId="0" xfId="63" applyNumberFormat="1" applyFont="1" applyAlignment="1">
      <alignment horizontal="center"/>
    </xf>
    <xf numFmtId="10" fontId="0" fillId="0" borderId="0" xfId="63" applyNumberFormat="1" applyFont="1" applyAlignment="1">
      <alignment horizontal="center"/>
    </xf>
    <xf numFmtId="165" fontId="0" fillId="0" borderId="0" xfId="63" applyNumberFormat="1" applyFont="1" applyAlignment="1">
      <alignment/>
    </xf>
    <xf numFmtId="167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67" fontId="45" fillId="0" borderId="0" xfId="0" applyNumberFormat="1" applyFont="1" applyAlignment="1">
      <alignment/>
    </xf>
    <xf numFmtId="10" fontId="45" fillId="0" borderId="0" xfId="63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63" applyNumberFormat="1" applyFont="1" applyAlignment="1">
      <alignment horizontal="center"/>
    </xf>
    <xf numFmtId="2" fontId="46" fillId="0" borderId="0" xfId="0" applyNumberFormat="1" applyFont="1" applyAlignment="1">
      <alignment/>
    </xf>
    <xf numFmtId="1" fontId="0" fillId="0" borderId="0" xfId="63" applyNumberFormat="1" applyFont="1" applyAlignment="1">
      <alignment/>
    </xf>
    <xf numFmtId="16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63" applyNumberFormat="1" applyFont="1" applyAlignment="1">
      <alignment/>
    </xf>
    <xf numFmtId="0" fontId="1" fillId="0" borderId="0" xfId="0" applyFont="1" applyAlignment="1">
      <alignment/>
    </xf>
    <xf numFmtId="10" fontId="1" fillId="0" borderId="0" xfId="63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7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47" fillId="0" borderId="0" xfId="0" applyNumberFormat="1" applyFont="1" applyAlignment="1">
      <alignment/>
    </xf>
    <xf numFmtId="165" fontId="47" fillId="0" borderId="0" xfId="63" applyNumberFormat="1" applyFont="1" applyAlignment="1">
      <alignment/>
    </xf>
    <xf numFmtId="0" fontId="47" fillId="0" borderId="0" xfId="0" applyFont="1" applyAlignment="1">
      <alignment/>
    </xf>
    <xf numFmtId="165" fontId="50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53" fillId="0" borderId="8" xfId="0" applyFont="1" applyFill="1" applyBorder="1" applyAlignment="1">
      <alignment/>
    </xf>
    <xf numFmtId="165" fontId="54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5.7109375" defaultRowHeight="12.75"/>
  <cols>
    <col min="1" max="1" width="9.57421875" style="2" customWidth="1"/>
    <col min="2" max="2" width="14.28125" style="1" customWidth="1"/>
    <col min="3" max="3" width="9.140625" style="0" customWidth="1"/>
    <col min="4" max="4" width="9.140625" style="2" customWidth="1"/>
    <col min="5" max="5" width="9.140625" style="0" customWidth="1"/>
    <col min="6" max="6" width="9.57421875" style="2" bestFit="1" customWidth="1"/>
    <col min="7" max="7" width="9.140625" style="0" customWidth="1"/>
    <col min="8" max="8" width="11.7109375" style="0" customWidth="1"/>
    <col min="9" max="9" width="9.57421875" style="3" customWidth="1"/>
    <col min="10" max="16384" width="15.7109375" style="3" customWidth="1"/>
  </cols>
  <sheetData>
    <row r="1" spans="2:8" ht="12.75">
      <c r="B1" s="1" t="s">
        <v>34</v>
      </c>
      <c r="C1" s="5" t="s">
        <v>5</v>
      </c>
      <c r="D1" s="2" t="s">
        <v>14</v>
      </c>
      <c r="E1" s="8" t="s">
        <v>7</v>
      </c>
      <c r="F1" s="18" t="s">
        <v>2</v>
      </c>
      <c r="G1" s="5" t="s">
        <v>3</v>
      </c>
      <c r="H1" s="1" t="s">
        <v>15</v>
      </c>
    </row>
    <row r="2" spans="1:11" ht="12.75">
      <c r="A2" s="2" t="s">
        <v>12</v>
      </c>
      <c r="B2" s="19" t="s">
        <v>21</v>
      </c>
      <c r="C2" s="16"/>
      <c r="D2" s="15" t="s">
        <v>22</v>
      </c>
      <c r="E2" s="12" t="s">
        <v>19</v>
      </c>
      <c r="F2" s="15" t="s">
        <v>18</v>
      </c>
      <c r="G2" s="16"/>
      <c r="H2" s="12" t="s">
        <v>23</v>
      </c>
      <c r="K2" s="3" t="s">
        <v>17</v>
      </c>
    </row>
    <row r="3" spans="1:8" ht="12.75">
      <c r="A3" s="2" t="s">
        <v>0</v>
      </c>
      <c r="B3" s="1" t="s">
        <v>11</v>
      </c>
      <c r="C3" s="4" t="s">
        <v>20</v>
      </c>
      <c r="E3" s="8" t="s">
        <v>8</v>
      </c>
      <c r="F3" s="18" t="s">
        <v>16</v>
      </c>
      <c r="G3" s="9" t="s">
        <v>13</v>
      </c>
      <c r="H3" s="1" t="s">
        <v>16</v>
      </c>
    </row>
    <row r="4" spans="1:10" ht="12.75">
      <c r="A4" s="2">
        <v>1978.1</v>
      </c>
      <c r="B4" s="1">
        <v>28.86</v>
      </c>
      <c r="C4" s="4"/>
      <c r="D4">
        <v>335.6</v>
      </c>
      <c r="E4">
        <v>6.47</v>
      </c>
      <c r="F4">
        <v>6039.158</v>
      </c>
      <c r="G4" s="9"/>
      <c r="H4">
        <v>-7020</v>
      </c>
      <c r="J4" s="11" t="s">
        <v>17</v>
      </c>
    </row>
    <row r="5" spans="1:10" ht="12.75">
      <c r="A5" s="2">
        <v>1978.2</v>
      </c>
      <c r="B5" s="1">
        <v>29.59</v>
      </c>
      <c r="C5" s="3">
        <f>(B5/B4-1)*100</f>
        <v>2.529452529452536</v>
      </c>
      <c r="D5">
        <v>343.90000000000003</v>
      </c>
      <c r="E5">
        <v>7</v>
      </c>
      <c r="F5">
        <v>6273.963</v>
      </c>
      <c r="G5" s="3">
        <f>(F5/F4-1)*100</f>
        <v>3.8880420085051437</v>
      </c>
      <c r="H5">
        <v>-3777</v>
      </c>
      <c r="J5" s="2"/>
    </row>
    <row r="6" spans="1:10" ht="12.75">
      <c r="A6" s="2">
        <v>1978.3</v>
      </c>
      <c r="B6" s="1">
        <v>30.3</v>
      </c>
      <c r="C6" s="3">
        <f aca="true" t="shared" si="0" ref="C6:C69">(B6/B5-1)*100</f>
        <v>2.3994592767826894</v>
      </c>
      <c r="D6">
        <v>349.8</v>
      </c>
      <c r="E6">
        <v>7.7700000000000005</v>
      </c>
      <c r="F6">
        <v>6335.317</v>
      </c>
      <c r="G6" s="3">
        <f aca="true" t="shared" si="1" ref="G6:G69">(F6/F5-1)*100</f>
        <v>0.9779145972011571</v>
      </c>
      <c r="H6">
        <v>-3667</v>
      </c>
      <c r="J6" s="2"/>
    </row>
    <row r="7" spans="1:10" ht="12.75">
      <c r="A7" s="2">
        <v>1978.4</v>
      </c>
      <c r="B7" s="1">
        <v>30.91</v>
      </c>
      <c r="C7" s="3">
        <f t="shared" si="0"/>
        <v>2.0132013201320076</v>
      </c>
      <c r="D7">
        <v>355.3</v>
      </c>
      <c r="E7">
        <v>9.19</v>
      </c>
      <c r="F7">
        <v>6420.2880000000005</v>
      </c>
      <c r="G7" s="3">
        <f t="shared" si="1"/>
        <v>1.3412272819181892</v>
      </c>
      <c r="H7">
        <v>-679</v>
      </c>
      <c r="J7" s="2"/>
    </row>
    <row r="8" spans="1:10" ht="12.75">
      <c r="A8" s="2">
        <v>1979.1</v>
      </c>
      <c r="B8" s="1">
        <v>31.67</v>
      </c>
      <c r="C8" s="3">
        <f t="shared" si="0"/>
        <v>2.458751213199606</v>
      </c>
      <c r="D8">
        <v>360.3</v>
      </c>
      <c r="E8">
        <v>9.41</v>
      </c>
      <c r="F8">
        <v>6433.044</v>
      </c>
      <c r="G8" s="3">
        <f t="shared" si="1"/>
        <v>0.1986826759173388</v>
      </c>
      <c r="H8">
        <v>-424</v>
      </c>
      <c r="J8" s="2"/>
    </row>
    <row r="9" spans="1:10" ht="12.75">
      <c r="A9" s="2">
        <v>1979.2</v>
      </c>
      <c r="B9" s="1">
        <v>32.77</v>
      </c>
      <c r="C9" s="3">
        <f t="shared" si="0"/>
        <v>3.4733185980423187</v>
      </c>
      <c r="D9">
        <v>370.3</v>
      </c>
      <c r="E9">
        <v>8.93</v>
      </c>
      <c r="F9">
        <v>6440.832</v>
      </c>
      <c r="G9" s="3">
        <f t="shared" si="1"/>
        <v>0.12106243949210338</v>
      </c>
      <c r="H9">
        <v>-691</v>
      </c>
      <c r="J9" s="2"/>
    </row>
    <row r="10" spans="1:10" ht="12.75">
      <c r="A10" s="2">
        <v>1979.3</v>
      </c>
      <c r="B10" s="1">
        <v>33.86</v>
      </c>
      <c r="C10" s="3">
        <f t="shared" si="0"/>
        <v>3.326212999694822</v>
      </c>
      <c r="D10">
        <v>378.40000000000003</v>
      </c>
      <c r="E10">
        <v>10.18</v>
      </c>
      <c r="F10">
        <v>6487.08</v>
      </c>
      <c r="G10" s="3">
        <f t="shared" si="1"/>
        <v>0.7180438800453048</v>
      </c>
      <c r="H10">
        <v>923</v>
      </c>
      <c r="J10" s="2"/>
    </row>
    <row r="11" spans="1:10" ht="12.75">
      <c r="A11" s="2">
        <v>1979.4</v>
      </c>
      <c r="B11" s="1">
        <v>34.82</v>
      </c>
      <c r="C11" s="3">
        <f t="shared" si="0"/>
        <v>2.835203780271711</v>
      </c>
      <c r="D11">
        <v>381.1</v>
      </c>
      <c r="E11">
        <v>12.36</v>
      </c>
      <c r="F11">
        <v>6503.874</v>
      </c>
      <c r="G11" s="3">
        <f t="shared" si="1"/>
        <v>0.25888381213119427</v>
      </c>
      <c r="H11">
        <v>-98</v>
      </c>
      <c r="J11" s="2"/>
    </row>
    <row r="12" spans="1:10" ht="12.75">
      <c r="A12" s="2">
        <v>1980.1</v>
      </c>
      <c r="B12" s="1">
        <v>36.2</v>
      </c>
      <c r="C12" s="3">
        <f t="shared" si="0"/>
        <v>3.9632395175186685</v>
      </c>
      <c r="D12">
        <v>388.1</v>
      </c>
      <c r="E12">
        <v>14.35</v>
      </c>
      <c r="F12">
        <v>6524.912</v>
      </c>
      <c r="G12" s="3">
        <f t="shared" si="1"/>
        <v>0.3234687510859091</v>
      </c>
      <c r="H12">
        <v>-3459</v>
      </c>
      <c r="J12" s="2"/>
    </row>
    <row r="13" spans="1:10" ht="12.75">
      <c r="A13" s="2">
        <v>1980.2</v>
      </c>
      <c r="B13" s="1">
        <v>37.53</v>
      </c>
      <c r="C13" s="3">
        <f t="shared" si="0"/>
        <v>3.674033149171274</v>
      </c>
      <c r="D13">
        <v>385.90000000000003</v>
      </c>
      <c r="E13">
        <v>8.15</v>
      </c>
      <c r="F13">
        <v>6392.578</v>
      </c>
      <c r="G13" s="3">
        <f t="shared" si="1"/>
        <v>-2.028134632313816</v>
      </c>
      <c r="H13">
        <v>-941</v>
      </c>
      <c r="J13" s="2"/>
    </row>
    <row r="14" spans="1:10" ht="12.75">
      <c r="A14" s="2">
        <v>1980.3</v>
      </c>
      <c r="B14" s="1">
        <v>38.22</v>
      </c>
      <c r="C14" s="3">
        <f t="shared" si="0"/>
        <v>1.8385291766586764</v>
      </c>
      <c r="D14">
        <v>399.3</v>
      </c>
      <c r="E14">
        <v>11.5</v>
      </c>
      <c r="F14">
        <v>6382.892</v>
      </c>
      <c r="G14" s="3">
        <f t="shared" si="1"/>
        <v>-0.1515194652298435</v>
      </c>
      <c r="H14">
        <v>4333</v>
      </c>
      <c r="J14" s="2"/>
    </row>
    <row r="15" spans="1:10" ht="12.75">
      <c r="A15" s="2">
        <v>1980.4</v>
      </c>
      <c r="B15" s="1">
        <v>39.230000000000004</v>
      </c>
      <c r="C15" s="3">
        <f t="shared" si="0"/>
        <v>2.642595499738376</v>
      </c>
      <c r="D15">
        <v>409.40000000000003</v>
      </c>
      <c r="E15">
        <v>14.11</v>
      </c>
      <c r="F15">
        <v>6501.184</v>
      </c>
      <c r="G15" s="3">
        <f t="shared" si="1"/>
        <v>1.853266513047691</v>
      </c>
      <c r="H15">
        <v>2383</v>
      </c>
      <c r="J15" s="2"/>
    </row>
    <row r="16" spans="1:10" ht="12.75">
      <c r="A16" s="2">
        <v>1981.1</v>
      </c>
      <c r="B16" s="1">
        <v>40.26</v>
      </c>
      <c r="C16" s="3">
        <f t="shared" si="0"/>
        <v>2.625541677287768</v>
      </c>
      <c r="D16">
        <v>415</v>
      </c>
      <c r="E16">
        <v>12.450000000000001</v>
      </c>
      <c r="F16">
        <v>6635.726000000001</v>
      </c>
      <c r="G16" s="3">
        <f t="shared" si="1"/>
        <v>2.0694999557003824</v>
      </c>
      <c r="H16">
        <v>963</v>
      </c>
      <c r="J16" s="2"/>
    </row>
    <row r="17" spans="1:10" ht="12.75">
      <c r="A17" s="2">
        <v>1981.2</v>
      </c>
      <c r="B17" s="1">
        <v>41.2</v>
      </c>
      <c r="C17" s="3">
        <f t="shared" si="0"/>
        <v>2.334823646299067</v>
      </c>
      <c r="D17">
        <v>425.8</v>
      </c>
      <c r="E17">
        <v>14.120000000000001</v>
      </c>
      <c r="F17">
        <v>6587.269</v>
      </c>
      <c r="G17" s="3">
        <f t="shared" si="1"/>
        <v>-0.7302441360598766</v>
      </c>
      <c r="H17">
        <v>1228</v>
      </c>
      <c r="J17" s="2"/>
    </row>
    <row r="18" spans="1:10" ht="12.75">
      <c r="A18" s="2">
        <v>1981.3</v>
      </c>
      <c r="B18" s="1">
        <v>42.36</v>
      </c>
      <c r="C18" s="3">
        <f t="shared" si="0"/>
        <v>2.8155339805825186</v>
      </c>
      <c r="D18">
        <v>426.90000000000003</v>
      </c>
      <c r="E18">
        <v>14.1</v>
      </c>
      <c r="F18">
        <v>6662.858</v>
      </c>
      <c r="G18" s="3">
        <f t="shared" si="1"/>
        <v>1.147501339325907</v>
      </c>
      <c r="H18">
        <v>2081</v>
      </c>
      <c r="J18" s="2"/>
    </row>
    <row r="19" spans="1:10" ht="12.75">
      <c r="A19" s="2">
        <v>1981.4</v>
      </c>
      <c r="B19" s="1">
        <v>42.97</v>
      </c>
      <c r="C19" s="3">
        <f t="shared" si="0"/>
        <v>1.4400377714825385</v>
      </c>
      <c r="D19">
        <v>432.1</v>
      </c>
      <c r="E19">
        <v>11.64</v>
      </c>
      <c r="F19">
        <v>6585.127</v>
      </c>
      <c r="G19" s="3">
        <f t="shared" si="1"/>
        <v>-1.1666314965739888</v>
      </c>
      <c r="H19">
        <v>759</v>
      </c>
      <c r="J19" s="2"/>
    </row>
    <row r="20" spans="1:10" ht="12.75">
      <c r="A20" s="2">
        <v>1982.1</v>
      </c>
      <c r="B20" s="1">
        <v>43.32</v>
      </c>
      <c r="C20" s="3">
        <f t="shared" si="0"/>
        <v>0.814521759367004</v>
      </c>
      <c r="D20">
        <v>442.40000000000003</v>
      </c>
      <c r="E20">
        <v>13.44</v>
      </c>
      <c r="F20">
        <v>6474.973</v>
      </c>
      <c r="G20" s="3">
        <f t="shared" si="1"/>
        <v>-1.6727695608604098</v>
      </c>
      <c r="H20">
        <v>-285</v>
      </c>
      <c r="J20" s="2"/>
    </row>
    <row r="21" spans="1:10" ht="12.75">
      <c r="A21" s="2">
        <v>1982.2</v>
      </c>
      <c r="B21" s="1">
        <v>43.980000000000004</v>
      </c>
      <c r="C21" s="3">
        <f t="shared" si="0"/>
        <v>1.52354570637121</v>
      </c>
      <c r="D21">
        <v>447.1</v>
      </c>
      <c r="E21">
        <v>12.75</v>
      </c>
      <c r="F21">
        <v>6510.247</v>
      </c>
      <c r="G21" s="3">
        <f t="shared" si="1"/>
        <v>0.5447744724186521</v>
      </c>
      <c r="H21">
        <v>3789</v>
      </c>
      <c r="J21" s="2"/>
    </row>
    <row r="22" spans="1:10" ht="12.75">
      <c r="A22" s="2">
        <v>1982.3</v>
      </c>
      <c r="B22" s="1">
        <v>44.81</v>
      </c>
      <c r="C22" s="3">
        <f t="shared" si="0"/>
        <v>1.887221464301958</v>
      </c>
      <c r="D22">
        <v>452.1</v>
      </c>
      <c r="E22">
        <v>7.5600000000000005</v>
      </c>
      <c r="F22">
        <v>6486.8</v>
      </c>
      <c r="G22" s="3">
        <f t="shared" si="1"/>
        <v>-0.3601553059353946</v>
      </c>
      <c r="H22">
        <v>-4040</v>
      </c>
      <c r="J22" s="2"/>
    </row>
    <row r="23" spans="1:10" ht="12.75">
      <c r="A23" s="2">
        <v>1982.4</v>
      </c>
      <c r="B23" s="1">
        <v>44.910000000000004</v>
      </c>
      <c r="C23" s="3">
        <f t="shared" si="0"/>
        <v>0.22316447221601976</v>
      </c>
      <c r="D23">
        <v>470.3</v>
      </c>
      <c r="E23">
        <v>7.9</v>
      </c>
      <c r="F23">
        <v>6493.128</v>
      </c>
      <c r="G23" s="3">
        <f t="shared" si="1"/>
        <v>0.0975519516556611</v>
      </c>
      <c r="H23">
        <v>-4997</v>
      </c>
      <c r="J23" s="2"/>
    </row>
    <row r="24" spans="1:10" ht="12.75">
      <c r="A24" s="2">
        <v>1983.1</v>
      </c>
      <c r="B24" s="1">
        <v>44.88</v>
      </c>
      <c r="C24" s="3">
        <f t="shared" si="0"/>
        <v>-0.06680026720107257</v>
      </c>
      <c r="D24">
        <v>484</v>
      </c>
      <c r="E24">
        <v>8.61</v>
      </c>
      <c r="F24">
        <v>6578.175</v>
      </c>
      <c r="G24" s="3">
        <f t="shared" si="1"/>
        <v>1.3098001456308905</v>
      </c>
      <c r="H24">
        <v>-2517</v>
      </c>
      <c r="J24" s="2"/>
    </row>
    <row r="25" spans="1:10" ht="12.75">
      <c r="A25" s="2">
        <v>1983.2</v>
      </c>
      <c r="B25" s="1">
        <v>45.45</v>
      </c>
      <c r="C25" s="3">
        <f t="shared" si="0"/>
        <v>1.2700534759358284</v>
      </c>
      <c r="D25">
        <v>499.1</v>
      </c>
      <c r="E25">
        <v>8.84</v>
      </c>
      <c r="F25">
        <v>6728.287</v>
      </c>
      <c r="G25" s="3">
        <f t="shared" si="1"/>
        <v>2.2819703033136074</v>
      </c>
      <c r="H25">
        <v>-7833</v>
      </c>
      <c r="J25" s="2"/>
    </row>
    <row r="26" spans="1:10" ht="12.75">
      <c r="A26" s="2">
        <v>1983.3</v>
      </c>
      <c r="B26" s="1">
        <v>45.980000000000004</v>
      </c>
      <c r="C26" s="3">
        <f t="shared" si="0"/>
        <v>1.166116611661172</v>
      </c>
      <c r="D26">
        <v>510.40000000000003</v>
      </c>
      <c r="E26">
        <v>8.75</v>
      </c>
      <c r="F26">
        <v>6860.022</v>
      </c>
      <c r="G26" s="3">
        <f t="shared" si="1"/>
        <v>1.9579277756730518</v>
      </c>
      <c r="H26">
        <v>-12901</v>
      </c>
      <c r="J26" s="2"/>
    </row>
    <row r="27" spans="1:10" ht="12.75">
      <c r="A27" s="2">
        <v>1983.4</v>
      </c>
      <c r="B27" s="1">
        <v>46.39</v>
      </c>
      <c r="C27" s="3">
        <f t="shared" si="0"/>
        <v>0.8916920400174</v>
      </c>
      <c r="D27">
        <v>519.2</v>
      </c>
      <c r="E27">
        <v>8.950000000000001</v>
      </c>
      <c r="F27">
        <v>7001.4890000000005</v>
      </c>
      <c r="G27" s="3">
        <f t="shared" si="1"/>
        <v>2.0621945527288466</v>
      </c>
      <c r="H27">
        <v>-15444</v>
      </c>
      <c r="J27" s="2"/>
    </row>
    <row r="28" spans="1:10" ht="12.75">
      <c r="A28" s="2">
        <v>1984.1</v>
      </c>
      <c r="B28" s="1">
        <v>46.910000000000004</v>
      </c>
      <c r="C28" s="3">
        <f t="shared" si="0"/>
        <v>1.1209312351800005</v>
      </c>
      <c r="D28">
        <v>528</v>
      </c>
      <c r="E28">
        <v>9.700000000000001</v>
      </c>
      <c r="F28">
        <v>7140.597</v>
      </c>
      <c r="G28" s="3">
        <f t="shared" si="1"/>
        <v>1.9868345147724842</v>
      </c>
      <c r="H28">
        <v>-20930</v>
      </c>
      <c r="J28" s="2"/>
    </row>
    <row r="29" spans="1:10" ht="12.75">
      <c r="A29" s="2">
        <v>1984.2</v>
      </c>
      <c r="B29" s="1">
        <v>47.42</v>
      </c>
      <c r="C29" s="3">
        <f t="shared" si="0"/>
        <v>1.0871882327861737</v>
      </c>
      <c r="D29">
        <v>537.3000000000001</v>
      </c>
      <c r="E29">
        <v>9.9</v>
      </c>
      <c r="F29">
        <v>7266.01</v>
      </c>
      <c r="G29" s="3">
        <f t="shared" si="1"/>
        <v>1.7563377403878144</v>
      </c>
      <c r="H29">
        <v>-23439</v>
      </c>
      <c r="J29" s="2"/>
    </row>
    <row r="30" spans="1:10" ht="12.75">
      <c r="A30" s="2">
        <v>1984.3</v>
      </c>
      <c r="B30" s="1">
        <v>47.94</v>
      </c>
      <c r="C30" s="3">
        <f t="shared" si="0"/>
        <v>1.0965837199493844</v>
      </c>
      <c r="D30">
        <v>541.7</v>
      </c>
      <c r="E30">
        <v>10.22</v>
      </c>
      <c r="F30">
        <v>7337.493</v>
      </c>
      <c r="G30" s="3">
        <f t="shared" si="1"/>
        <v>0.9837999121939056</v>
      </c>
      <c r="H30">
        <v>-23384</v>
      </c>
      <c r="J30" s="2"/>
    </row>
    <row r="31" spans="1:10" ht="12.75">
      <c r="A31" s="2">
        <v>1984.4</v>
      </c>
      <c r="B31" s="1">
        <v>48.29</v>
      </c>
      <c r="C31" s="3">
        <f t="shared" si="0"/>
        <v>0.730079265748862</v>
      </c>
      <c r="D31">
        <v>547.6</v>
      </c>
      <c r="E31">
        <v>7.84</v>
      </c>
      <c r="F31">
        <v>7396.019</v>
      </c>
      <c r="G31" s="3">
        <f t="shared" si="1"/>
        <v>0.7976293810433521</v>
      </c>
      <c r="H31">
        <v>-26589</v>
      </c>
      <c r="J31" s="2"/>
    </row>
    <row r="32" spans="1:10" ht="12.75">
      <c r="A32" s="2">
        <v>1985.1</v>
      </c>
      <c r="B32" s="1">
        <v>48.6</v>
      </c>
      <c r="C32" s="3">
        <f t="shared" si="0"/>
        <v>0.6419548560778754</v>
      </c>
      <c r="D32">
        <v>562.4</v>
      </c>
      <c r="E32">
        <v>8.15</v>
      </c>
      <c r="F32">
        <v>7469.545</v>
      </c>
      <c r="G32" s="3">
        <f t="shared" si="1"/>
        <v>0.9941294093484654</v>
      </c>
      <c r="H32">
        <v>-23519</v>
      </c>
      <c r="J32" s="2"/>
    </row>
    <row r="33" spans="1:10" ht="12.75">
      <c r="A33" s="2">
        <v>1985.2</v>
      </c>
      <c r="B33" s="1">
        <v>49.19</v>
      </c>
      <c r="C33" s="3">
        <f t="shared" si="0"/>
        <v>1.2139917695473068</v>
      </c>
      <c r="D33">
        <v>575.9</v>
      </c>
      <c r="E33">
        <v>6.83</v>
      </c>
      <c r="F33">
        <v>7537.928</v>
      </c>
      <c r="G33" s="3">
        <f t="shared" si="1"/>
        <v>0.9154908364565673</v>
      </c>
      <c r="H33">
        <v>-28689</v>
      </c>
      <c r="J33" s="2"/>
    </row>
    <row r="34" spans="1:10" ht="12.75">
      <c r="A34" s="2">
        <v>1985.3</v>
      </c>
      <c r="B34" s="1">
        <v>49.54</v>
      </c>
      <c r="C34" s="3">
        <f t="shared" si="0"/>
        <v>0.7115267330758401</v>
      </c>
      <c r="D34">
        <v>596.2</v>
      </c>
      <c r="E34">
        <v>7.26</v>
      </c>
      <c r="F34">
        <v>7655.196</v>
      </c>
      <c r="G34" s="3">
        <f t="shared" si="1"/>
        <v>1.5557060242549436</v>
      </c>
      <c r="H34">
        <v>-31303</v>
      </c>
      <c r="J34" s="2"/>
    </row>
    <row r="35" spans="1:10" ht="12.75">
      <c r="A35" s="2">
        <v>1985.4</v>
      </c>
      <c r="B35" s="1">
        <v>49.99</v>
      </c>
      <c r="C35" s="3">
        <f t="shared" si="0"/>
        <v>0.9083568833265998</v>
      </c>
      <c r="D35">
        <v>613.3000000000001</v>
      </c>
      <c r="E35">
        <v>7.26</v>
      </c>
      <c r="F35">
        <v>7712.624</v>
      </c>
      <c r="G35" s="3">
        <f t="shared" si="1"/>
        <v>0.7501832742100811</v>
      </c>
      <c r="H35">
        <v>-34648</v>
      </c>
      <c r="J35" s="2"/>
    </row>
    <row r="36" spans="1:10" ht="12.75">
      <c r="A36" s="2">
        <v>1986.1</v>
      </c>
      <c r="B36" s="1">
        <v>50.09</v>
      </c>
      <c r="C36" s="3">
        <f t="shared" si="0"/>
        <v>0.2000400080016007</v>
      </c>
      <c r="D36">
        <v>626.7</v>
      </c>
      <c r="E36">
        <v>6.54</v>
      </c>
      <c r="F36">
        <v>7784.109</v>
      </c>
      <c r="G36" s="3">
        <f t="shared" si="1"/>
        <v>0.9268570592835923</v>
      </c>
      <c r="H36">
        <v>-34209</v>
      </c>
      <c r="J36" s="2"/>
    </row>
    <row r="37" spans="1:10" ht="12.75">
      <c r="A37" s="2">
        <v>1986.2</v>
      </c>
      <c r="B37" s="1">
        <v>49.99</v>
      </c>
      <c r="C37" s="3">
        <f t="shared" si="0"/>
        <v>-0.19964064683569704</v>
      </c>
      <c r="D37">
        <v>651.2</v>
      </c>
      <c r="E37">
        <v>6.12</v>
      </c>
      <c r="F37">
        <v>7819.843</v>
      </c>
      <c r="G37" s="3">
        <f t="shared" si="1"/>
        <v>0.4590634586437492</v>
      </c>
      <c r="H37">
        <v>-35692</v>
      </c>
      <c r="J37" s="2"/>
    </row>
    <row r="38" spans="1:10" ht="12.75">
      <c r="A38" s="2">
        <v>1986.3</v>
      </c>
      <c r="B38" s="1">
        <v>50.35</v>
      </c>
      <c r="C38" s="3">
        <f t="shared" si="0"/>
        <v>0.7201440288057581</v>
      </c>
      <c r="D38">
        <v>678.8000000000001</v>
      </c>
      <c r="E38">
        <v>5.33</v>
      </c>
      <c r="F38">
        <v>7898.555</v>
      </c>
      <c r="G38" s="3">
        <f t="shared" si="1"/>
        <v>1.006567523158708</v>
      </c>
      <c r="H38">
        <v>-38049</v>
      </c>
      <c r="J38" s="2"/>
    </row>
    <row r="39" spans="1:10" ht="12.75">
      <c r="A39" s="2">
        <v>1986.4</v>
      </c>
      <c r="B39" s="1">
        <v>50.63</v>
      </c>
      <c r="C39" s="3">
        <f t="shared" si="0"/>
        <v>0.556107249255211</v>
      </c>
      <c r="D39">
        <v>708.3000000000001</v>
      </c>
      <c r="E39">
        <v>5.84</v>
      </c>
      <c r="F39">
        <v>7939.45</v>
      </c>
      <c r="G39" s="3">
        <f t="shared" si="1"/>
        <v>0.5177529307575757</v>
      </c>
      <c r="H39">
        <v>-39226</v>
      </c>
      <c r="J39" s="2"/>
    </row>
    <row r="40" spans="1:10" ht="12.75">
      <c r="A40" s="2">
        <v>1987.1</v>
      </c>
      <c r="B40" s="1">
        <v>51.19</v>
      </c>
      <c r="C40" s="3">
        <f t="shared" si="0"/>
        <v>1.1060635986569034</v>
      </c>
      <c r="D40">
        <v>731.6</v>
      </c>
      <c r="E40">
        <v>5.79</v>
      </c>
      <c r="F40">
        <v>7994.965</v>
      </c>
      <c r="G40" s="3">
        <f t="shared" si="1"/>
        <v>0.6992297955147997</v>
      </c>
      <c r="H40">
        <v>-39265</v>
      </c>
      <c r="J40" s="2"/>
    </row>
    <row r="41" spans="1:10" ht="12.75">
      <c r="A41" s="2">
        <v>1987.2</v>
      </c>
      <c r="B41" s="1">
        <v>51.870000000000005</v>
      </c>
      <c r="C41" s="3">
        <f t="shared" si="0"/>
        <v>1.328384450087916</v>
      </c>
      <c r="D41">
        <v>744.3000000000001</v>
      </c>
      <c r="E41">
        <v>5.89</v>
      </c>
      <c r="F41">
        <v>8084.71</v>
      </c>
      <c r="G41" s="3">
        <f t="shared" si="1"/>
        <v>1.1225189853864226</v>
      </c>
      <c r="H41">
        <v>-39985</v>
      </c>
      <c r="J41" s="2"/>
    </row>
    <row r="42" spans="1:10" ht="12.75">
      <c r="A42" s="2">
        <v>1987.3</v>
      </c>
      <c r="B42" s="1">
        <v>52.46</v>
      </c>
      <c r="C42" s="3">
        <f t="shared" si="0"/>
        <v>1.1374590321958644</v>
      </c>
      <c r="D42">
        <v>745.2</v>
      </c>
      <c r="E42">
        <v>6.8100000000000005</v>
      </c>
      <c r="F42">
        <v>8158.035</v>
      </c>
      <c r="G42" s="3">
        <f t="shared" si="1"/>
        <v>0.9069589385395371</v>
      </c>
      <c r="H42">
        <v>-40129</v>
      </c>
      <c r="J42" s="2"/>
    </row>
    <row r="43" spans="1:10" ht="12.75">
      <c r="A43" s="2">
        <v>1987.4</v>
      </c>
      <c r="B43" s="1">
        <v>52.910000000000004</v>
      </c>
      <c r="C43" s="3">
        <f t="shared" si="0"/>
        <v>0.8577964163172025</v>
      </c>
      <c r="D43">
        <v>753.2</v>
      </c>
      <c r="E43">
        <v>5.8500000000000005</v>
      </c>
      <c r="F43">
        <v>8292.687</v>
      </c>
      <c r="G43" s="3">
        <f t="shared" si="1"/>
        <v>1.650544524508657</v>
      </c>
      <c r="H43">
        <v>-41282</v>
      </c>
      <c r="J43" s="2"/>
    </row>
    <row r="44" spans="1:10" ht="12.75">
      <c r="A44" s="2">
        <v>1988.1</v>
      </c>
      <c r="B44" s="1">
        <v>53.230000000000004</v>
      </c>
      <c r="C44" s="3">
        <f t="shared" si="0"/>
        <v>0.6048006048006149</v>
      </c>
      <c r="D44">
        <v>758.6</v>
      </c>
      <c r="E44">
        <v>5.89</v>
      </c>
      <c r="F44">
        <v>8339.324</v>
      </c>
      <c r="G44" s="3">
        <f t="shared" si="1"/>
        <v>0.5623870767098804</v>
      </c>
      <c r="H44">
        <v>-32952</v>
      </c>
      <c r="J44" s="2"/>
    </row>
    <row r="45" spans="1:10" ht="12.75">
      <c r="A45" s="2">
        <v>1988.2</v>
      </c>
      <c r="B45" s="1">
        <v>53.9</v>
      </c>
      <c r="C45" s="3">
        <f t="shared" si="0"/>
        <v>1.2586887093744004</v>
      </c>
      <c r="D45">
        <v>772.7</v>
      </c>
      <c r="E45">
        <v>6.75</v>
      </c>
      <c r="F45">
        <v>8449.51</v>
      </c>
      <c r="G45" s="3">
        <f t="shared" si="1"/>
        <v>1.32128215668319</v>
      </c>
      <c r="H45">
        <v>-28896</v>
      </c>
      <c r="J45" s="2"/>
    </row>
    <row r="46" spans="1:10" ht="12.75">
      <c r="A46" s="2">
        <v>1988.3</v>
      </c>
      <c r="B46" s="1">
        <v>54.620000000000005</v>
      </c>
      <c r="C46" s="3">
        <f t="shared" si="0"/>
        <v>1.3358070500927743</v>
      </c>
      <c r="D46">
        <v>782.8000000000001</v>
      </c>
      <c r="E46">
        <v>7.49</v>
      </c>
      <c r="F46">
        <v>8498.282000000001</v>
      </c>
      <c r="G46" s="3">
        <f t="shared" si="1"/>
        <v>0.5772169037021158</v>
      </c>
      <c r="H46">
        <v>-27924</v>
      </c>
      <c r="J46" s="2"/>
    </row>
    <row r="47" spans="1:10" ht="12.75">
      <c r="A47" s="2">
        <v>1988.4</v>
      </c>
      <c r="B47" s="1">
        <v>55.18</v>
      </c>
      <c r="C47" s="3">
        <f t="shared" si="0"/>
        <v>1.0252654705236175</v>
      </c>
      <c r="D47">
        <v>785</v>
      </c>
      <c r="E47">
        <v>8.39</v>
      </c>
      <c r="F47">
        <v>8610.85</v>
      </c>
      <c r="G47" s="3">
        <f t="shared" si="1"/>
        <v>1.3245971362211728</v>
      </c>
      <c r="H47">
        <v>-31387</v>
      </c>
      <c r="J47" s="2"/>
    </row>
    <row r="48" spans="1:10" ht="12.75">
      <c r="A48" s="2">
        <v>1989.1</v>
      </c>
      <c r="B48" s="1">
        <v>55.800000000000004</v>
      </c>
      <c r="C48" s="3">
        <f t="shared" si="0"/>
        <v>1.1235955056179803</v>
      </c>
      <c r="D48">
        <v>784.2</v>
      </c>
      <c r="E48">
        <v>9.200000000000001</v>
      </c>
      <c r="F48">
        <v>8697.711</v>
      </c>
      <c r="G48" s="3">
        <f t="shared" si="1"/>
        <v>1.0087389746656683</v>
      </c>
      <c r="H48">
        <v>-28492</v>
      </c>
      <c r="J48" s="2"/>
    </row>
    <row r="49" spans="1:10" ht="12.75">
      <c r="A49" s="2">
        <v>1989.2</v>
      </c>
      <c r="B49" s="1">
        <v>56.71</v>
      </c>
      <c r="C49" s="3">
        <f t="shared" si="0"/>
        <v>1.6308243727598537</v>
      </c>
      <c r="D49">
        <v>775.9000000000001</v>
      </c>
      <c r="E49">
        <v>8.26</v>
      </c>
      <c r="F49">
        <v>8766.105</v>
      </c>
      <c r="G49" s="3">
        <f t="shared" si="1"/>
        <v>0.786344821068452</v>
      </c>
      <c r="H49">
        <v>-25168</v>
      </c>
      <c r="J49" s="2"/>
    </row>
    <row r="50" spans="1:10" ht="12.75">
      <c r="A50" s="2">
        <v>1989.3</v>
      </c>
      <c r="B50" s="1">
        <v>57.17</v>
      </c>
      <c r="C50" s="3">
        <f t="shared" si="0"/>
        <v>0.8111444189737194</v>
      </c>
      <c r="D50">
        <v>779.4000000000001</v>
      </c>
      <c r="E50">
        <v>8.14</v>
      </c>
      <c r="F50">
        <v>8831.544</v>
      </c>
      <c r="G50" s="3">
        <f t="shared" si="1"/>
        <v>0.7465002985932889</v>
      </c>
      <c r="H50">
        <v>-22050</v>
      </c>
      <c r="J50" s="2"/>
    </row>
    <row r="51" spans="1:10" ht="12.75">
      <c r="A51" s="2">
        <v>1989.4</v>
      </c>
      <c r="B51" s="1">
        <v>57.72</v>
      </c>
      <c r="C51" s="3">
        <f t="shared" si="0"/>
        <v>0.962043029560955</v>
      </c>
      <c r="D51">
        <v>789.1</v>
      </c>
      <c r="E51">
        <v>7.8500000000000005</v>
      </c>
      <c r="F51">
        <v>8850.23</v>
      </c>
      <c r="G51" s="3">
        <f t="shared" si="1"/>
        <v>0.2115824820665635</v>
      </c>
      <c r="H51">
        <v>-23775</v>
      </c>
      <c r="J51" s="2"/>
    </row>
    <row r="52" spans="1:10" ht="12.75">
      <c r="A52" s="2">
        <v>1990.1</v>
      </c>
      <c r="B52" s="1">
        <v>58.72</v>
      </c>
      <c r="C52" s="3">
        <f t="shared" si="0"/>
        <v>1.7325017325017233</v>
      </c>
      <c r="D52">
        <v>798.3000000000001</v>
      </c>
      <c r="E52">
        <v>8.05</v>
      </c>
      <c r="F52">
        <v>8947.129</v>
      </c>
      <c r="G52" s="3">
        <f t="shared" si="1"/>
        <v>1.0948755004107413</v>
      </c>
      <c r="H52">
        <v>-23646</v>
      </c>
      <c r="J52" s="2"/>
    </row>
    <row r="53" spans="1:10" ht="12.75">
      <c r="A53" s="2">
        <v>1990.2</v>
      </c>
      <c r="B53" s="1">
        <v>59.31</v>
      </c>
      <c r="C53" s="3">
        <f t="shared" si="0"/>
        <v>1.0047683923705808</v>
      </c>
      <c r="D53">
        <v>806.4000000000001</v>
      </c>
      <c r="E53">
        <v>8</v>
      </c>
      <c r="F53">
        <v>8981.727</v>
      </c>
      <c r="G53" s="3">
        <f t="shared" si="1"/>
        <v>0.38669387688496926</v>
      </c>
      <c r="H53">
        <v>-19524</v>
      </c>
      <c r="J53" s="2"/>
    </row>
    <row r="54" spans="1:10" ht="12.75">
      <c r="A54" s="2">
        <v>1990.3</v>
      </c>
      <c r="B54" s="1">
        <v>60.34</v>
      </c>
      <c r="C54" s="3">
        <f t="shared" si="0"/>
        <v>1.7366380037093343</v>
      </c>
      <c r="D54">
        <v>815.3000000000001</v>
      </c>
      <c r="E54">
        <v>7.37</v>
      </c>
      <c r="F54">
        <v>8983.945</v>
      </c>
      <c r="G54" s="3">
        <f t="shared" si="1"/>
        <v>0.024694582678796984</v>
      </c>
      <c r="H54">
        <v>-21537</v>
      </c>
      <c r="J54" s="2"/>
    </row>
    <row r="55" spans="1:10" ht="12.75">
      <c r="A55" s="2">
        <v>1990.4</v>
      </c>
      <c r="B55" s="1">
        <v>61.31</v>
      </c>
      <c r="C55" s="3">
        <f t="shared" si="0"/>
        <v>1.6075571760026497</v>
      </c>
      <c r="D55">
        <v>822.2</v>
      </c>
      <c r="E55">
        <v>6.63</v>
      </c>
      <c r="F55">
        <v>8907.363</v>
      </c>
      <c r="G55" s="3">
        <f t="shared" si="1"/>
        <v>-0.8524317546467652</v>
      </c>
      <c r="H55">
        <v>-14258</v>
      </c>
      <c r="J55" s="2"/>
    </row>
    <row r="56" spans="1:10" ht="12.75">
      <c r="A56" s="2">
        <v>1991.1</v>
      </c>
      <c r="B56" s="1">
        <v>61.82</v>
      </c>
      <c r="C56" s="3">
        <f t="shared" si="0"/>
        <v>0.8318381993149604</v>
      </c>
      <c r="D56">
        <v>832.8000000000001</v>
      </c>
      <c r="E56">
        <v>5.91</v>
      </c>
      <c r="F56">
        <v>8865.564</v>
      </c>
      <c r="G56" s="3">
        <f t="shared" si="1"/>
        <v>-0.46926346214922754</v>
      </c>
      <c r="H56">
        <v>9957</v>
      </c>
      <c r="J56" s="2"/>
    </row>
    <row r="57" spans="1:10" ht="12.75">
      <c r="A57" s="2">
        <v>1991.2</v>
      </c>
      <c r="B57" s="1">
        <v>62.190000000000005</v>
      </c>
      <c r="C57" s="3">
        <f t="shared" si="0"/>
        <v>0.598511808476232</v>
      </c>
      <c r="D57">
        <v>849.5</v>
      </c>
      <c r="E57">
        <v>5.69</v>
      </c>
      <c r="F57">
        <v>8934.366</v>
      </c>
      <c r="G57" s="3">
        <f t="shared" si="1"/>
        <v>0.7760589174022003</v>
      </c>
      <c r="H57">
        <v>2525</v>
      </c>
      <c r="J57" s="2"/>
    </row>
    <row r="58" spans="1:10" ht="12.75">
      <c r="A58" s="2">
        <v>1991.3</v>
      </c>
      <c r="B58" s="1">
        <v>62.68</v>
      </c>
      <c r="C58" s="3">
        <f t="shared" si="0"/>
        <v>0.7879080237980229</v>
      </c>
      <c r="D58">
        <v>866</v>
      </c>
      <c r="E58">
        <v>5.26</v>
      </c>
      <c r="F58">
        <v>8977.252</v>
      </c>
      <c r="G58" s="3">
        <f t="shared" si="1"/>
        <v>0.4800116762621931</v>
      </c>
      <c r="H58">
        <v>-4186</v>
      </c>
      <c r="J58" s="2"/>
    </row>
    <row r="59" spans="1:10" ht="12.75">
      <c r="A59" s="2">
        <v>1991.4</v>
      </c>
      <c r="B59" s="1">
        <v>63.15</v>
      </c>
      <c r="C59" s="3">
        <f t="shared" si="0"/>
        <v>0.7498404594767027</v>
      </c>
      <c r="D59">
        <v>887.5</v>
      </c>
      <c r="E59">
        <v>3.95</v>
      </c>
      <c r="F59">
        <v>9016.444</v>
      </c>
      <c r="G59" s="3">
        <f t="shared" si="1"/>
        <v>0.4365701219036566</v>
      </c>
      <c r="H59">
        <v>-5401</v>
      </c>
      <c r="J59" s="2"/>
    </row>
    <row r="60" spans="1:10" ht="12.75">
      <c r="A60" s="2">
        <v>1992.1</v>
      </c>
      <c r="B60" s="1">
        <v>63.59</v>
      </c>
      <c r="C60" s="3">
        <f t="shared" si="0"/>
        <v>0.6967537608867813</v>
      </c>
      <c r="D60">
        <v>924.1</v>
      </c>
      <c r="E60">
        <v>4.15</v>
      </c>
      <c r="F60">
        <v>9122.95</v>
      </c>
      <c r="G60" s="3">
        <f t="shared" si="1"/>
        <v>1.1812417400917763</v>
      </c>
      <c r="H60">
        <v>-6234</v>
      </c>
      <c r="J60" s="2"/>
    </row>
    <row r="61" spans="1:10" ht="12.75">
      <c r="A61" s="2">
        <v>1992.2</v>
      </c>
      <c r="B61" s="1">
        <v>64.11</v>
      </c>
      <c r="C61" s="3">
        <f t="shared" si="0"/>
        <v>0.8177386381506446</v>
      </c>
      <c r="D61">
        <v>949.6</v>
      </c>
      <c r="E61">
        <v>3.65</v>
      </c>
      <c r="F61">
        <v>9223.545</v>
      </c>
      <c r="G61" s="3">
        <f t="shared" si="1"/>
        <v>1.1026586794841586</v>
      </c>
      <c r="H61">
        <v>-11890</v>
      </c>
      <c r="J61" s="2"/>
    </row>
    <row r="62" spans="1:10" ht="12.75">
      <c r="A62" s="2">
        <v>1992.3</v>
      </c>
      <c r="B62" s="1">
        <v>64.62</v>
      </c>
      <c r="C62" s="3">
        <f t="shared" si="0"/>
        <v>0.7955077211043493</v>
      </c>
      <c r="D62">
        <v>975</v>
      </c>
      <c r="E62">
        <v>2.74</v>
      </c>
      <c r="F62">
        <v>9313.208</v>
      </c>
      <c r="G62" s="3">
        <f t="shared" si="1"/>
        <v>0.97210996422743</v>
      </c>
      <c r="H62">
        <v>-14703</v>
      </c>
      <c r="J62" s="2"/>
    </row>
    <row r="63" spans="1:10" ht="12.75">
      <c r="A63" s="2">
        <v>1992.4</v>
      </c>
      <c r="B63" s="1">
        <v>65.08</v>
      </c>
      <c r="C63" s="3">
        <f t="shared" si="0"/>
        <v>0.7118539151965253</v>
      </c>
      <c r="D63">
        <v>1014.8000000000001</v>
      </c>
      <c r="E63">
        <v>3.15</v>
      </c>
      <c r="F63">
        <v>9406.528</v>
      </c>
      <c r="G63" s="3">
        <f t="shared" si="1"/>
        <v>1.0020177794805019</v>
      </c>
      <c r="H63">
        <v>-18787</v>
      </c>
      <c r="J63" s="2"/>
    </row>
    <row r="64" spans="1:10" ht="12.75">
      <c r="A64" s="2">
        <v>1993.1</v>
      </c>
      <c r="B64" s="1">
        <v>65.63</v>
      </c>
      <c r="C64" s="3">
        <f t="shared" si="0"/>
        <v>0.8451137062077452</v>
      </c>
      <c r="D64">
        <v>1034.1000000000001</v>
      </c>
      <c r="E64">
        <v>2.96</v>
      </c>
      <c r="F64">
        <v>9424.065</v>
      </c>
      <c r="G64" s="3">
        <f t="shared" si="1"/>
        <v>0.18643435707628164</v>
      </c>
      <c r="H64">
        <v>-14777</v>
      </c>
      <c r="J64" s="2"/>
    </row>
    <row r="65" spans="1:10" ht="12.75">
      <c r="A65" s="2">
        <v>1993.2</v>
      </c>
      <c r="B65" s="1">
        <v>66.13</v>
      </c>
      <c r="C65" s="3">
        <f t="shared" si="0"/>
        <v>0.7618467164406617</v>
      </c>
      <c r="D65">
        <v>1062.9</v>
      </c>
      <c r="E65">
        <v>3.1</v>
      </c>
      <c r="F65">
        <v>9480.106</v>
      </c>
      <c r="G65" s="3">
        <f t="shared" si="1"/>
        <v>0.594658462139197</v>
      </c>
      <c r="H65">
        <v>-20679</v>
      </c>
      <c r="J65" s="2"/>
    </row>
    <row r="66" spans="1:10" ht="12.75">
      <c r="A66" s="2">
        <v>1993.3</v>
      </c>
      <c r="B66" s="1">
        <v>66.39</v>
      </c>
      <c r="C66" s="3">
        <f t="shared" si="0"/>
        <v>0.39316497807349027</v>
      </c>
      <c r="D66">
        <v>1094.3</v>
      </c>
      <c r="E66">
        <v>2.98</v>
      </c>
      <c r="F66">
        <v>9526.337</v>
      </c>
      <c r="G66" s="3">
        <f t="shared" si="1"/>
        <v>0.48766332359575504</v>
      </c>
      <c r="H66">
        <v>-21302</v>
      </c>
      <c r="J66" s="2"/>
    </row>
    <row r="67" spans="1:10" ht="12.75">
      <c r="A67" s="2">
        <v>1993.4</v>
      </c>
      <c r="B67" s="1">
        <v>66.85</v>
      </c>
      <c r="C67" s="3">
        <f t="shared" si="0"/>
        <v>0.6928754330471465</v>
      </c>
      <c r="D67">
        <v>1122.3</v>
      </c>
      <c r="E67">
        <v>3.0100000000000002</v>
      </c>
      <c r="F67">
        <v>9653.509</v>
      </c>
      <c r="G67" s="3">
        <f t="shared" si="1"/>
        <v>1.3349517238367747</v>
      </c>
      <c r="H67">
        <v>-28058</v>
      </c>
      <c r="J67" s="2"/>
    </row>
    <row r="68" spans="1:10" ht="12.75">
      <c r="A68" s="2">
        <v>1994.1</v>
      </c>
      <c r="B68" s="1">
        <v>67.28</v>
      </c>
      <c r="C68" s="3">
        <f t="shared" si="0"/>
        <v>0.6432311144353164</v>
      </c>
      <c r="D68">
        <v>1136</v>
      </c>
      <c r="E68">
        <v>3.5700000000000003</v>
      </c>
      <c r="F68">
        <v>9748.156</v>
      </c>
      <c r="G68" s="3">
        <f t="shared" si="1"/>
        <v>0.9804414125475169</v>
      </c>
      <c r="H68">
        <v>-24981</v>
      </c>
      <c r="J68" s="2"/>
    </row>
    <row r="69" spans="1:10" ht="12.75">
      <c r="A69" s="2">
        <v>1994.2</v>
      </c>
      <c r="B69" s="1">
        <v>67.7</v>
      </c>
      <c r="C69" s="3">
        <f t="shared" si="0"/>
        <v>0.6242568370987023</v>
      </c>
      <c r="D69">
        <v>1143.2</v>
      </c>
      <c r="E69">
        <v>4.23</v>
      </c>
      <c r="F69">
        <v>9881.384</v>
      </c>
      <c r="G69" s="3">
        <f t="shared" si="1"/>
        <v>1.3666995070657384</v>
      </c>
      <c r="H69">
        <v>-28578</v>
      </c>
      <c r="J69" s="2"/>
    </row>
    <row r="70" spans="1:10" ht="12.75">
      <c r="A70" s="2">
        <v>1994.3</v>
      </c>
      <c r="B70" s="1">
        <v>68.3</v>
      </c>
      <c r="C70" s="3">
        <f aca="true" t="shared" si="2" ref="C70:C133">(B70/B69-1)*100</f>
        <v>0.8862629246676468</v>
      </c>
      <c r="D70">
        <v>1151.1000000000001</v>
      </c>
      <c r="E70">
        <v>4.79</v>
      </c>
      <c r="F70">
        <v>9939.655</v>
      </c>
      <c r="G70" s="3">
        <f aca="true" t="shared" si="3" ref="G70:G133">(F70/F69-1)*100</f>
        <v>0.5897048429653218</v>
      </c>
      <c r="H70">
        <v>-31608</v>
      </c>
      <c r="J70" s="2"/>
    </row>
    <row r="71" spans="1:10" ht="12.75">
      <c r="A71" s="2">
        <v>1994.4</v>
      </c>
      <c r="B71" s="1">
        <v>68.62</v>
      </c>
      <c r="C71" s="3">
        <f t="shared" si="2"/>
        <v>0.4685212298682462</v>
      </c>
      <c r="D71">
        <v>1150.6000000000001</v>
      </c>
      <c r="E71">
        <v>5.7</v>
      </c>
      <c r="F71">
        <v>10052.518</v>
      </c>
      <c r="G71" s="3">
        <f t="shared" si="3"/>
        <v>1.1354820665304688</v>
      </c>
      <c r="H71">
        <v>-36445</v>
      </c>
      <c r="J71" s="2"/>
    </row>
    <row r="72" spans="1:10" ht="12.75">
      <c r="A72" s="2">
        <v>1995.1</v>
      </c>
      <c r="B72" s="1">
        <v>69.19</v>
      </c>
      <c r="C72" s="3">
        <f t="shared" si="2"/>
        <v>0.8306616146895873</v>
      </c>
      <c r="D72">
        <v>1148.5</v>
      </c>
      <c r="E72">
        <v>5.88</v>
      </c>
      <c r="F72">
        <v>10086.878</v>
      </c>
      <c r="G72" s="3">
        <f t="shared" si="3"/>
        <v>0.3418049089790376</v>
      </c>
      <c r="H72">
        <v>-31434</v>
      </c>
      <c r="J72" s="2"/>
    </row>
    <row r="73" spans="1:10" ht="12.75">
      <c r="A73" s="2">
        <v>1995.2</v>
      </c>
      <c r="B73" s="1">
        <v>69.8</v>
      </c>
      <c r="C73" s="3">
        <f t="shared" si="2"/>
        <v>0.8816302933950082</v>
      </c>
      <c r="D73">
        <v>1146.3</v>
      </c>
      <c r="E73">
        <v>5.66</v>
      </c>
      <c r="F73">
        <v>10122.122</v>
      </c>
      <c r="G73" s="3">
        <f t="shared" si="3"/>
        <v>0.34940444407078886</v>
      </c>
      <c r="H73">
        <v>-32013</v>
      </c>
      <c r="J73" s="2"/>
    </row>
    <row r="74" spans="1:10" ht="12.75">
      <c r="A74" s="2">
        <v>1995.3</v>
      </c>
      <c r="B74" s="1">
        <v>70.10000000000001</v>
      </c>
      <c r="C74" s="3">
        <f t="shared" si="2"/>
        <v>0.42979942693410766</v>
      </c>
      <c r="D74">
        <v>1144.3</v>
      </c>
      <c r="E74">
        <v>5.42</v>
      </c>
      <c r="F74">
        <v>10208.772</v>
      </c>
      <c r="G74" s="3">
        <f t="shared" si="3"/>
        <v>0.8560457975116398</v>
      </c>
      <c r="H74">
        <v>-26977</v>
      </c>
      <c r="J74" s="2"/>
    </row>
    <row r="75" spans="1:10" ht="12.75">
      <c r="A75" s="2">
        <v>1995.4</v>
      </c>
      <c r="B75" s="1">
        <v>70.44</v>
      </c>
      <c r="C75" s="3">
        <f t="shared" si="2"/>
        <v>0.4850213980028384</v>
      </c>
      <c r="D75">
        <v>1133</v>
      </c>
      <c r="E75">
        <v>5.08</v>
      </c>
      <c r="F75">
        <v>10281.246000000001</v>
      </c>
      <c r="G75" s="3">
        <f t="shared" si="3"/>
        <v>0.7099188815266055</v>
      </c>
      <c r="H75">
        <v>-23147</v>
      </c>
      <c r="J75" s="2"/>
    </row>
    <row r="76" spans="1:10" ht="12.75">
      <c r="A76" s="2">
        <v>1996.1</v>
      </c>
      <c r="B76" s="1">
        <v>71.08</v>
      </c>
      <c r="C76" s="3">
        <f t="shared" si="2"/>
        <v>0.9085746734809774</v>
      </c>
      <c r="D76">
        <v>1121.5</v>
      </c>
      <c r="E76">
        <v>5.15</v>
      </c>
      <c r="F76">
        <v>10348.691</v>
      </c>
      <c r="G76" s="3">
        <f t="shared" si="3"/>
        <v>0.656000255221989</v>
      </c>
      <c r="H76">
        <v>-27440</v>
      </c>
      <c r="J76" s="2"/>
    </row>
    <row r="77" spans="1:10" ht="12.75">
      <c r="A77" s="2">
        <v>1996.2</v>
      </c>
      <c r="B77" s="1">
        <v>71.79</v>
      </c>
      <c r="C77" s="3">
        <f t="shared" si="2"/>
        <v>0.9988745075970806</v>
      </c>
      <c r="D77">
        <v>1118.8</v>
      </c>
      <c r="E77">
        <v>5.16</v>
      </c>
      <c r="F77">
        <v>10529.379</v>
      </c>
      <c r="G77" s="3">
        <f t="shared" si="3"/>
        <v>1.7459986002094308</v>
      </c>
      <c r="H77">
        <v>-29840</v>
      </c>
      <c r="J77" s="2"/>
    </row>
    <row r="78" spans="1:10" ht="12.75">
      <c r="A78" s="2">
        <v>1996.3</v>
      </c>
      <c r="B78" s="1">
        <v>72.17</v>
      </c>
      <c r="C78" s="3">
        <f t="shared" si="2"/>
        <v>0.5293216325393368</v>
      </c>
      <c r="D78">
        <v>1103.4</v>
      </c>
      <c r="E78">
        <v>5.04</v>
      </c>
      <c r="F78">
        <v>10626.778</v>
      </c>
      <c r="G78" s="3">
        <f t="shared" si="3"/>
        <v>0.9250213141724695</v>
      </c>
      <c r="H78">
        <v>-36058</v>
      </c>
      <c r="J78" s="2"/>
    </row>
    <row r="79" spans="1:10" ht="12.75">
      <c r="A79" s="2">
        <v>1996.4</v>
      </c>
      <c r="B79" s="1">
        <v>72.69</v>
      </c>
      <c r="C79" s="3">
        <f t="shared" si="2"/>
        <v>0.7205209921019806</v>
      </c>
      <c r="D79">
        <v>1083.5</v>
      </c>
      <c r="E79">
        <v>5.15</v>
      </c>
      <c r="F79">
        <v>10739.057</v>
      </c>
      <c r="G79" s="3">
        <f t="shared" si="3"/>
        <v>1.0565667222934394</v>
      </c>
      <c r="H79">
        <v>-31435</v>
      </c>
      <c r="J79" s="2"/>
    </row>
    <row r="80" spans="1:10" ht="12.75">
      <c r="A80" s="2">
        <v>1997.1</v>
      </c>
      <c r="B80" s="1">
        <v>73.18</v>
      </c>
      <c r="C80" s="3">
        <f t="shared" si="2"/>
        <v>0.6740954739304028</v>
      </c>
      <c r="D80">
        <v>1077.5</v>
      </c>
      <c r="E80">
        <v>5.34</v>
      </c>
      <c r="F80">
        <v>10820.908</v>
      </c>
      <c r="G80" s="3">
        <f t="shared" si="3"/>
        <v>0.7621805154772732</v>
      </c>
      <c r="H80">
        <v>-36079</v>
      </c>
      <c r="J80" s="2"/>
    </row>
    <row r="81" spans="1:10" ht="12.75">
      <c r="A81" s="2">
        <v>1997.2</v>
      </c>
      <c r="B81" s="1">
        <v>73.47</v>
      </c>
      <c r="C81" s="3">
        <f t="shared" si="2"/>
        <v>0.3962831374692444</v>
      </c>
      <c r="D81">
        <v>1064.6000000000001</v>
      </c>
      <c r="E81">
        <v>5.17</v>
      </c>
      <c r="F81">
        <v>10984.15</v>
      </c>
      <c r="G81" s="3">
        <f t="shared" si="3"/>
        <v>1.5085795018310977</v>
      </c>
      <c r="H81">
        <v>-28798</v>
      </c>
      <c r="J81" s="2"/>
    </row>
    <row r="82" spans="1:10" ht="12.75">
      <c r="A82" s="2">
        <v>1997.3</v>
      </c>
      <c r="B82" s="1">
        <v>73.76</v>
      </c>
      <c r="C82" s="3">
        <f t="shared" si="2"/>
        <v>0.39471893289779736</v>
      </c>
      <c r="D82">
        <v>1069.2</v>
      </c>
      <c r="E82">
        <v>5.11</v>
      </c>
      <c r="F82">
        <v>11124.013</v>
      </c>
      <c r="G82" s="3">
        <f t="shared" si="3"/>
        <v>1.2733165515766087</v>
      </c>
      <c r="H82">
        <v>-32717</v>
      </c>
      <c r="J82" s="2"/>
    </row>
    <row r="83" spans="1:10" ht="12.75">
      <c r="A83" s="2">
        <v>1997.4</v>
      </c>
      <c r="B83" s="1">
        <v>74.05</v>
      </c>
      <c r="C83" s="3">
        <f t="shared" si="2"/>
        <v>0.3931670281995592</v>
      </c>
      <c r="D83">
        <v>1069.6000000000001</v>
      </c>
      <c r="E83">
        <v>5.3500000000000005</v>
      </c>
      <c r="F83">
        <v>11210.329</v>
      </c>
      <c r="G83" s="3">
        <f t="shared" si="3"/>
        <v>0.7759429982686861</v>
      </c>
      <c r="H83">
        <v>-43126</v>
      </c>
      <c r="J83" s="2"/>
    </row>
    <row r="84" spans="1:10" ht="12.75">
      <c r="A84" s="2">
        <v>1998.1</v>
      </c>
      <c r="B84" s="1">
        <v>74.25</v>
      </c>
      <c r="C84" s="3">
        <f t="shared" si="2"/>
        <v>0.27008777852801646</v>
      </c>
      <c r="D84">
        <v>1076.2</v>
      </c>
      <c r="E84">
        <v>5.16</v>
      </c>
      <c r="F84">
        <v>11321.246000000001</v>
      </c>
      <c r="G84" s="3">
        <f t="shared" si="3"/>
        <v>0.9894178841673762</v>
      </c>
      <c r="H84">
        <v>-44004</v>
      </c>
      <c r="J84" s="2"/>
    </row>
    <row r="85" spans="1:10" ht="12.75">
      <c r="A85" s="2">
        <v>1998.2</v>
      </c>
      <c r="B85" s="1">
        <v>74.64</v>
      </c>
      <c r="C85" s="3">
        <f t="shared" si="2"/>
        <v>0.5252525252525286</v>
      </c>
      <c r="D85">
        <v>1077.3</v>
      </c>
      <c r="E85">
        <v>5.1000000000000005</v>
      </c>
      <c r="F85">
        <v>11431.046</v>
      </c>
      <c r="G85" s="3">
        <f t="shared" si="3"/>
        <v>0.9698579113994965</v>
      </c>
      <c r="H85">
        <v>-51349</v>
      </c>
      <c r="J85" s="2"/>
    </row>
    <row r="86" spans="1:10" ht="12.75">
      <c r="A86" s="2">
        <v>1998.3</v>
      </c>
      <c r="B86" s="1">
        <v>74.94</v>
      </c>
      <c r="C86" s="3">
        <f t="shared" si="2"/>
        <v>0.4019292604501512</v>
      </c>
      <c r="D86">
        <v>1077</v>
      </c>
      <c r="E86">
        <v>4.36</v>
      </c>
      <c r="F86">
        <v>11580.587</v>
      </c>
      <c r="G86" s="3">
        <f t="shared" si="3"/>
        <v>1.3082004918884893</v>
      </c>
      <c r="H86">
        <v>-58889</v>
      </c>
      <c r="J86" s="2"/>
    </row>
    <row r="87" spans="1:10" ht="12.75">
      <c r="A87" s="2">
        <v>1998.4</v>
      </c>
      <c r="B87" s="1">
        <v>75.19</v>
      </c>
      <c r="C87" s="3">
        <f t="shared" si="2"/>
        <v>0.33360021350412605</v>
      </c>
      <c r="D87">
        <v>1092</v>
      </c>
      <c r="E87">
        <v>4.47</v>
      </c>
      <c r="F87">
        <v>11770.686</v>
      </c>
      <c r="G87" s="3">
        <f t="shared" si="3"/>
        <v>1.6415316425669957</v>
      </c>
      <c r="H87">
        <v>-60824</v>
      </c>
      <c r="J87" s="2"/>
    </row>
    <row r="88" spans="1:10" ht="12.75">
      <c r="A88" s="2">
        <v>1999.1</v>
      </c>
      <c r="B88" s="1">
        <v>75.49</v>
      </c>
      <c r="C88" s="3">
        <f t="shared" si="2"/>
        <v>0.39898922729086905</v>
      </c>
      <c r="D88">
        <v>1097.1000000000001</v>
      </c>
      <c r="E88">
        <v>4.5</v>
      </c>
      <c r="F88">
        <v>11864.675000000001</v>
      </c>
      <c r="G88" s="3">
        <f t="shared" si="3"/>
        <v>0.7985006141528306</v>
      </c>
      <c r="H88">
        <v>-60841</v>
      </c>
      <c r="J88" s="2"/>
    </row>
    <row r="89" spans="1:10" ht="12.75">
      <c r="A89" s="2">
        <v>1999.2</v>
      </c>
      <c r="B89" s="1">
        <v>76.22</v>
      </c>
      <c r="C89" s="3">
        <f t="shared" si="2"/>
        <v>0.9670154987415636</v>
      </c>
      <c r="D89">
        <v>1101.7</v>
      </c>
      <c r="E89">
        <v>4.78</v>
      </c>
      <c r="F89">
        <v>11962.524</v>
      </c>
      <c r="G89" s="3">
        <f t="shared" si="3"/>
        <v>0.8247086414082005</v>
      </c>
      <c r="H89">
        <v>-68085</v>
      </c>
      <c r="J89" s="2"/>
    </row>
    <row r="90" spans="1:10" ht="12.75">
      <c r="A90" s="2">
        <v>1999.3</v>
      </c>
      <c r="B90" s="1">
        <v>76.69</v>
      </c>
      <c r="C90" s="3">
        <f t="shared" si="2"/>
        <v>0.6166360535292625</v>
      </c>
      <c r="D90">
        <v>1098.3</v>
      </c>
      <c r="E90">
        <v>4.86</v>
      </c>
      <c r="F90">
        <v>12113.075</v>
      </c>
      <c r="G90" s="3">
        <f t="shared" si="3"/>
        <v>1.258522030969389</v>
      </c>
      <c r="H90">
        <v>-76889</v>
      </c>
      <c r="J90" s="2"/>
    </row>
    <row r="91" spans="1:10" ht="12.75">
      <c r="A91" s="2">
        <v>1999.4</v>
      </c>
      <c r="B91" s="1">
        <v>77.17</v>
      </c>
      <c r="C91" s="3">
        <f t="shared" si="2"/>
        <v>0.6258964662928745</v>
      </c>
      <c r="D91">
        <v>1112.1000000000001</v>
      </c>
      <c r="E91">
        <v>5.22</v>
      </c>
      <c r="F91">
        <v>12323.336000000001</v>
      </c>
      <c r="G91" s="3">
        <f t="shared" si="3"/>
        <v>1.7358185266746817</v>
      </c>
      <c r="H91">
        <v>-82546</v>
      </c>
      <c r="J91" s="2"/>
    </row>
    <row r="92" spans="1:10" ht="12.75">
      <c r="A92" s="2">
        <v>2000.1</v>
      </c>
      <c r="B92" s="1">
        <v>77.93</v>
      </c>
      <c r="C92" s="3">
        <f t="shared" si="2"/>
        <v>0.9848386678761312</v>
      </c>
      <c r="D92">
        <v>1112.8</v>
      </c>
      <c r="E92">
        <v>5.88</v>
      </c>
      <c r="F92">
        <v>12359.095000000001</v>
      </c>
      <c r="G92" s="3">
        <f t="shared" si="3"/>
        <v>0.2901730505441069</v>
      </c>
      <c r="H92">
        <v>-94940</v>
      </c>
      <c r="J92" s="2"/>
    </row>
    <row r="93" spans="1:10" ht="12.75">
      <c r="A93" s="2">
        <v>2000.2</v>
      </c>
      <c r="B93" s="1">
        <v>78.76</v>
      </c>
      <c r="C93" s="3">
        <f t="shared" si="2"/>
        <v>1.0650583857307883</v>
      </c>
      <c r="D93">
        <v>1107.7</v>
      </c>
      <c r="E93">
        <v>5.87</v>
      </c>
      <c r="F93">
        <v>12592.53</v>
      </c>
      <c r="G93" s="3">
        <f t="shared" si="3"/>
        <v>1.8887709820176957</v>
      </c>
      <c r="H93">
        <v>-96866</v>
      </c>
      <c r="J93" s="2"/>
    </row>
    <row r="94" spans="1:10" ht="12.75">
      <c r="A94" s="2">
        <v>2000.3</v>
      </c>
      <c r="B94" s="1">
        <v>79.38</v>
      </c>
      <c r="C94" s="3">
        <f t="shared" si="2"/>
        <v>0.7872016251904368</v>
      </c>
      <c r="D94">
        <v>1101.1000000000001</v>
      </c>
      <c r="E94">
        <v>6.21</v>
      </c>
      <c r="F94">
        <v>12607.676</v>
      </c>
      <c r="G94" s="3">
        <f t="shared" si="3"/>
        <v>0.12027765667421697</v>
      </c>
      <c r="H94">
        <v>-104933</v>
      </c>
      <c r="J94" s="2"/>
    </row>
    <row r="95" spans="1:10" ht="12.75">
      <c r="A95" s="2">
        <v>2000.4</v>
      </c>
      <c r="B95" s="1">
        <v>79.81</v>
      </c>
      <c r="C95" s="3">
        <f t="shared" si="2"/>
        <v>0.5416981607457849</v>
      </c>
      <c r="D95">
        <v>1093.2</v>
      </c>
      <c r="E95">
        <v>5.89</v>
      </c>
      <c r="F95">
        <v>12679.338</v>
      </c>
      <c r="G95" s="3">
        <f t="shared" si="3"/>
        <v>0.5683997590039569</v>
      </c>
      <c r="H95">
        <v>-106712</v>
      </c>
      <c r="J95" s="2"/>
    </row>
    <row r="96" spans="1:10" ht="12.75">
      <c r="A96" s="2">
        <v>2001.1</v>
      </c>
      <c r="B96" s="1">
        <v>80.58</v>
      </c>
      <c r="C96" s="3">
        <f t="shared" si="2"/>
        <v>0.9647913795263641</v>
      </c>
      <c r="D96">
        <v>1102.3</v>
      </c>
      <c r="E96">
        <v>4.29</v>
      </c>
      <c r="F96">
        <v>12643.283</v>
      </c>
      <c r="G96" s="3">
        <f t="shared" si="3"/>
        <v>-0.28436027180599455</v>
      </c>
      <c r="H96">
        <v>-105283</v>
      </c>
      <c r="J96" s="2"/>
    </row>
    <row r="97" spans="1:10" ht="12.75">
      <c r="A97" s="2">
        <v>2001.2</v>
      </c>
      <c r="B97" s="1">
        <v>81.42</v>
      </c>
      <c r="C97" s="3">
        <f t="shared" si="2"/>
        <v>1.042442293373047</v>
      </c>
      <c r="D97">
        <v>1120.5</v>
      </c>
      <c r="E97">
        <v>3.62</v>
      </c>
      <c r="F97">
        <v>12710.303</v>
      </c>
      <c r="G97" s="3">
        <f t="shared" si="3"/>
        <v>0.530083839774842</v>
      </c>
      <c r="H97">
        <v>-94693</v>
      </c>
      <c r="J97" s="2"/>
    </row>
    <row r="98" spans="1:10" ht="12.75">
      <c r="A98" s="2">
        <v>2001.3</v>
      </c>
      <c r="B98" s="1">
        <v>81.52</v>
      </c>
      <c r="C98" s="3">
        <f t="shared" si="2"/>
        <v>0.1228199459592183</v>
      </c>
      <c r="D98">
        <v>1164.9</v>
      </c>
      <c r="E98">
        <v>2.37</v>
      </c>
      <c r="F98">
        <v>12670.106</v>
      </c>
      <c r="G98" s="3">
        <f t="shared" si="3"/>
        <v>-0.31625524584268927</v>
      </c>
      <c r="H98">
        <v>-103211</v>
      </c>
      <c r="J98" s="2"/>
    </row>
    <row r="99" spans="1:10" ht="12.75">
      <c r="A99" s="2">
        <v>2001.4</v>
      </c>
      <c r="B99" s="1">
        <v>81.29</v>
      </c>
      <c r="C99" s="3">
        <f t="shared" si="2"/>
        <v>-0.2821393523061655</v>
      </c>
      <c r="D99">
        <v>1173.2</v>
      </c>
      <c r="E99">
        <v>1.73</v>
      </c>
      <c r="F99">
        <v>12705.269</v>
      </c>
      <c r="G99" s="3">
        <f t="shared" si="3"/>
        <v>0.2775272756202707</v>
      </c>
      <c r="H99">
        <v>-86499</v>
      </c>
      <c r="J99" s="2"/>
    </row>
    <row r="100" spans="1:10" ht="12.75">
      <c r="A100" s="2">
        <v>2002.1</v>
      </c>
      <c r="B100" s="1">
        <v>81.58</v>
      </c>
      <c r="C100" s="3">
        <f t="shared" si="2"/>
        <v>0.35674744741049924</v>
      </c>
      <c r="D100">
        <v>1191.5</v>
      </c>
      <c r="E100">
        <v>1.79</v>
      </c>
      <c r="F100">
        <v>12822.258</v>
      </c>
      <c r="G100" s="3">
        <f t="shared" si="3"/>
        <v>0.9207912087496828</v>
      </c>
      <c r="H100">
        <v>-102150</v>
      </c>
      <c r="J100" s="2"/>
    </row>
    <row r="101" spans="1:10" ht="12.75">
      <c r="A101" s="2">
        <v>2002.2</v>
      </c>
      <c r="B101" s="1">
        <v>82.47</v>
      </c>
      <c r="C101" s="3">
        <f t="shared" si="2"/>
        <v>1.0909536651140028</v>
      </c>
      <c r="D101">
        <v>1189.8</v>
      </c>
      <c r="E101">
        <v>1.67</v>
      </c>
      <c r="F101">
        <v>12893.002</v>
      </c>
      <c r="G101" s="3">
        <f t="shared" si="3"/>
        <v>0.5517280965645854</v>
      </c>
      <c r="H101">
        <v>-113057</v>
      </c>
      <c r="J101" s="2"/>
    </row>
    <row r="102" spans="1:10" ht="12.75">
      <c r="A102" s="2">
        <v>2002.3</v>
      </c>
      <c r="B102" s="1">
        <v>82.82000000000001</v>
      </c>
      <c r="C102" s="3">
        <f t="shared" si="2"/>
        <v>0.4243967503334556</v>
      </c>
      <c r="D102">
        <v>1194.1000000000001</v>
      </c>
      <c r="E102">
        <v>1.6</v>
      </c>
      <c r="F102">
        <v>12955.769</v>
      </c>
      <c r="G102" s="3">
        <f t="shared" si="3"/>
        <v>0.486829987306292</v>
      </c>
      <c r="H102">
        <v>-112893</v>
      </c>
      <c r="J102" s="2"/>
    </row>
    <row r="103" spans="1:10" ht="12.75">
      <c r="A103" s="2">
        <v>2002.4</v>
      </c>
      <c r="B103" s="1">
        <v>83.08</v>
      </c>
      <c r="C103" s="3">
        <f t="shared" si="2"/>
        <v>0.3139338324076091</v>
      </c>
      <c r="D103">
        <v>1211.2</v>
      </c>
      <c r="E103">
        <v>1.19</v>
      </c>
      <c r="F103">
        <v>12964.016</v>
      </c>
      <c r="G103" s="3">
        <f t="shared" si="3"/>
        <v>0.06365504046883519</v>
      </c>
      <c r="H103">
        <v>-122694</v>
      </c>
      <c r="J103" s="2"/>
    </row>
    <row r="104" spans="1:10" ht="12.75">
      <c r="A104" s="2">
        <v>2003.1</v>
      </c>
      <c r="B104" s="1">
        <v>83.92</v>
      </c>
      <c r="C104" s="3">
        <f t="shared" si="2"/>
        <v>1.0110736639383777</v>
      </c>
      <c r="D104">
        <v>1235</v>
      </c>
      <c r="E104">
        <v>1.09</v>
      </c>
      <c r="F104">
        <v>13031.169</v>
      </c>
      <c r="G104" s="3">
        <f t="shared" si="3"/>
        <v>0.5179953495892065</v>
      </c>
      <c r="H104">
        <v>-133916</v>
      </c>
      <c r="J104" s="2"/>
    </row>
    <row r="105" spans="1:10" ht="12.75">
      <c r="A105" s="2">
        <v>2003.2</v>
      </c>
      <c r="B105" s="1">
        <v>84.23</v>
      </c>
      <c r="C105" s="3">
        <f t="shared" si="2"/>
        <v>0.36939942802669545</v>
      </c>
      <c r="D105">
        <v>1266.5</v>
      </c>
      <c r="E105">
        <v>0.84</v>
      </c>
      <c r="F105">
        <v>13152.089</v>
      </c>
      <c r="G105" s="3">
        <f t="shared" si="3"/>
        <v>0.9279290292375064</v>
      </c>
      <c r="H105">
        <v>-128659</v>
      </c>
      <c r="J105" s="2"/>
    </row>
    <row r="106" spans="1:10" ht="12.75">
      <c r="A106" s="2">
        <v>2003.3</v>
      </c>
      <c r="B106" s="1">
        <v>84.64</v>
      </c>
      <c r="C106" s="3">
        <f t="shared" si="2"/>
        <v>0.4867624361866385</v>
      </c>
      <c r="D106">
        <v>1293.6000000000001</v>
      </c>
      <c r="E106">
        <v>0.93</v>
      </c>
      <c r="F106">
        <v>13372.357</v>
      </c>
      <c r="G106" s="3">
        <f t="shared" si="3"/>
        <v>1.674775771362258</v>
      </c>
      <c r="H106">
        <v>-129860</v>
      </c>
      <c r="J106" s="2"/>
    </row>
    <row r="107" spans="1:10" ht="12.75">
      <c r="A107" s="2">
        <v>2003.4</v>
      </c>
      <c r="B107" s="1">
        <v>84.66</v>
      </c>
      <c r="C107" s="3">
        <f t="shared" si="2"/>
        <v>0.023629489603016474</v>
      </c>
      <c r="D107">
        <v>1301</v>
      </c>
      <c r="E107">
        <v>0.91</v>
      </c>
      <c r="F107">
        <v>13528.710000000001</v>
      </c>
      <c r="G107" s="3">
        <f t="shared" si="3"/>
        <v>1.1692254402122293</v>
      </c>
      <c r="H107">
        <v>-126316</v>
      </c>
      <c r="J107" s="2"/>
    </row>
    <row r="108" spans="1:10" ht="12.75">
      <c r="A108" s="2">
        <v>2004.1</v>
      </c>
      <c r="B108" s="1">
        <v>85.42</v>
      </c>
      <c r="C108" s="3">
        <f t="shared" si="2"/>
        <v>0.8977084809827618</v>
      </c>
      <c r="D108">
        <v>1318.9</v>
      </c>
      <c r="E108">
        <v>0.93</v>
      </c>
      <c r="F108">
        <v>13606.509</v>
      </c>
      <c r="G108" s="3">
        <f t="shared" si="3"/>
        <v>0.5750659153755278</v>
      </c>
      <c r="H108">
        <v>-137062</v>
      </c>
      <c r="J108" s="2"/>
    </row>
    <row r="109" spans="1:10" ht="12.75">
      <c r="A109" s="2">
        <v>2004.2</v>
      </c>
      <c r="B109" s="1">
        <v>86.64</v>
      </c>
      <c r="C109" s="3">
        <f t="shared" si="2"/>
        <v>1.4282369468508582</v>
      </c>
      <c r="D109">
        <v>1336.1000000000001</v>
      </c>
      <c r="E109">
        <v>1.3</v>
      </c>
      <c r="F109">
        <v>13706.247</v>
      </c>
      <c r="G109" s="3">
        <f t="shared" si="3"/>
        <v>0.73301682305138</v>
      </c>
      <c r="H109">
        <v>-156240</v>
      </c>
      <c r="J109" s="2"/>
    </row>
    <row r="110" spans="1:8" ht="12.75">
      <c r="A110">
        <v>2004.3</v>
      </c>
      <c r="B110" s="1">
        <v>86.95</v>
      </c>
      <c r="C110" s="3">
        <f t="shared" si="2"/>
        <v>0.35780240073868264</v>
      </c>
      <c r="D110">
        <v>1352.3000000000002</v>
      </c>
      <c r="E110">
        <v>1.68</v>
      </c>
      <c r="F110">
        <v>13830.828</v>
      </c>
      <c r="G110" s="3">
        <f t="shared" si="3"/>
        <v>0.9089359034606614</v>
      </c>
      <c r="H110">
        <v>-159019</v>
      </c>
    </row>
    <row r="111" spans="1:8" ht="12.75">
      <c r="A111">
        <v>2004.4</v>
      </c>
      <c r="B111" s="1">
        <v>87.47</v>
      </c>
      <c r="C111" s="3">
        <f t="shared" si="2"/>
        <v>0.5980448533639882</v>
      </c>
      <c r="D111">
        <v>1370.9</v>
      </c>
      <c r="E111">
        <v>2.18</v>
      </c>
      <c r="F111">
        <v>13950.376</v>
      </c>
      <c r="G111" s="3">
        <f t="shared" si="3"/>
        <v>0.8643589523346096</v>
      </c>
      <c r="H111">
        <v>-179272</v>
      </c>
    </row>
    <row r="112" spans="1:8" ht="12.75">
      <c r="A112">
        <v>2005.1</v>
      </c>
      <c r="B112" s="1">
        <v>88.02</v>
      </c>
      <c r="C112" s="3">
        <f t="shared" si="2"/>
        <v>0.6287870126900685</v>
      </c>
      <c r="D112">
        <v>1370.3000000000002</v>
      </c>
      <c r="E112">
        <v>2.73</v>
      </c>
      <c r="F112">
        <v>14099.081</v>
      </c>
      <c r="G112" s="3">
        <f t="shared" si="3"/>
        <v>1.0659569319135143</v>
      </c>
      <c r="H112">
        <v>-169508</v>
      </c>
    </row>
    <row r="113" spans="1:8" ht="12.75">
      <c r="A113">
        <v>2005.2</v>
      </c>
      <c r="B113" s="1">
        <v>89.2</v>
      </c>
      <c r="C113" s="3">
        <f t="shared" si="2"/>
        <v>1.3406044080890744</v>
      </c>
      <c r="D113">
        <v>1367.8000000000002</v>
      </c>
      <c r="E113">
        <v>3.06</v>
      </c>
      <c r="F113">
        <v>14172.695</v>
      </c>
      <c r="G113" s="3">
        <f t="shared" si="3"/>
        <v>0.5221191367011713</v>
      </c>
      <c r="H113">
        <v>-179354</v>
      </c>
    </row>
    <row r="114" spans="1:8" ht="12.75">
      <c r="A114">
        <v>2005.3</v>
      </c>
      <c r="B114" s="1">
        <v>90.28</v>
      </c>
      <c r="C114" s="3">
        <f t="shared" si="2"/>
        <v>1.2107623318385663</v>
      </c>
      <c r="D114">
        <v>1374.4</v>
      </c>
      <c r="E114">
        <v>3.47</v>
      </c>
      <c r="F114">
        <v>14291.757</v>
      </c>
      <c r="G114" s="3">
        <f t="shared" si="3"/>
        <v>0.8400801682389991</v>
      </c>
      <c r="H114">
        <v>-186410</v>
      </c>
    </row>
    <row r="115" spans="1:8" ht="12.75">
      <c r="A115">
        <v>2005.4</v>
      </c>
      <c r="B115" s="1">
        <v>90.74</v>
      </c>
      <c r="C115" s="3">
        <f t="shared" si="2"/>
        <v>0.509525919361975</v>
      </c>
      <c r="D115">
        <v>1375.8000000000002</v>
      </c>
      <c r="E115">
        <v>3.99</v>
      </c>
      <c r="F115">
        <v>14373.438</v>
      </c>
      <c r="G115" s="3">
        <f t="shared" si="3"/>
        <v>0.5715252505342772</v>
      </c>
      <c r="H115">
        <v>-209961</v>
      </c>
    </row>
    <row r="116" spans="1:8" ht="12.75">
      <c r="A116">
        <v>2006.1</v>
      </c>
      <c r="B116" s="1">
        <v>91.23</v>
      </c>
      <c r="C116" s="3">
        <f t="shared" si="2"/>
        <v>0.5400044081992572</v>
      </c>
      <c r="D116">
        <v>1381.5</v>
      </c>
      <c r="E116">
        <v>4.5200000000000005</v>
      </c>
      <c r="F116">
        <v>14546.119</v>
      </c>
      <c r="G116" s="3">
        <f t="shared" si="3"/>
        <v>1.2013896744815122</v>
      </c>
      <c r="H116">
        <v>-198203</v>
      </c>
    </row>
    <row r="117" spans="1:8" ht="12.75">
      <c r="A117" s="2">
        <v>2006.2</v>
      </c>
      <c r="B117" s="1">
        <v>92.77</v>
      </c>
      <c r="C117" s="3">
        <f t="shared" si="2"/>
        <v>1.6880412145127588</v>
      </c>
      <c r="D117">
        <v>1380.9</v>
      </c>
      <c r="E117">
        <v>4.87</v>
      </c>
      <c r="F117">
        <v>14589.585000000001</v>
      </c>
      <c r="G117" s="3">
        <f t="shared" si="3"/>
        <v>0.2988150997527361</v>
      </c>
      <c r="H117">
        <v>-202347</v>
      </c>
    </row>
    <row r="118" spans="1:8" ht="12.75">
      <c r="A118" s="2">
        <v>2006.3</v>
      </c>
      <c r="B118" s="1">
        <v>93.29</v>
      </c>
      <c r="C118" s="3">
        <f t="shared" si="2"/>
        <v>0.5605260321224659</v>
      </c>
      <c r="D118">
        <v>1368.6000000000001</v>
      </c>
      <c r="E118">
        <v>4.7700000000000005</v>
      </c>
      <c r="F118">
        <v>14602.633</v>
      </c>
      <c r="G118" s="3">
        <f t="shared" si="3"/>
        <v>0.08943366106710648</v>
      </c>
      <c r="H118">
        <v>-215769</v>
      </c>
    </row>
    <row r="119" spans="1:8" ht="12.75">
      <c r="A119" s="2">
        <v>2006.4</v>
      </c>
      <c r="B119" s="1">
        <v>92.5</v>
      </c>
      <c r="C119" s="3">
        <f t="shared" si="2"/>
        <v>-0.8468217386643828</v>
      </c>
      <c r="D119">
        <v>1369.4</v>
      </c>
      <c r="E119">
        <v>4.89</v>
      </c>
      <c r="F119">
        <v>14716.93</v>
      </c>
      <c r="G119" s="3">
        <f t="shared" si="3"/>
        <v>0.7827150076290978</v>
      </c>
      <c r="H119">
        <v>-189644</v>
      </c>
    </row>
    <row r="120" spans="1:8" ht="12.75">
      <c r="A120" s="2">
        <v>2007.1</v>
      </c>
      <c r="B120" s="1">
        <v>93.44</v>
      </c>
      <c r="C120" s="3">
        <f t="shared" si="2"/>
        <v>1.0162162162162147</v>
      </c>
      <c r="D120">
        <v>1368.9</v>
      </c>
      <c r="E120">
        <v>4.9</v>
      </c>
      <c r="F120">
        <v>14726.022</v>
      </c>
      <c r="G120" s="3">
        <f t="shared" si="3"/>
        <v>0.06177918900205359</v>
      </c>
      <c r="H120">
        <v>-197842</v>
      </c>
    </row>
    <row r="121" spans="1:8" ht="12.75">
      <c r="A121" s="2">
        <v>2007.2</v>
      </c>
      <c r="B121" s="1">
        <v>95.23</v>
      </c>
      <c r="C121" s="3">
        <f t="shared" si="2"/>
        <v>1.9156678082191902</v>
      </c>
      <c r="D121">
        <v>1375.2</v>
      </c>
      <c r="E121">
        <v>4.68</v>
      </c>
      <c r="F121">
        <v>14838.664</v>
      </c>
      <c r="G121" s="3">
        <f t="shared" si="3"/>
        <v>0.7649180477932171</v>
      </c>
      <c r="H121">
        <v>-187344</v>
      </c>
    </row>
    <row r="122" spans="1:8" ht="12.75">
      <c r="A122">
        <v>2007.3</v>
      </c>
      <c r="B122" s="1">
        <v>95.5</v>
      </c>
      <c r="C122" s="3">
        <f t="shared" si="2"/>
        <v>0.28352409954846003</v>
      </c>
      <c r="D122">
        <v>1372.9</v>
      </c>
      <c r="E122">
        <v>3.72</v>
      </c>
      <c r="F122">
        <v>14938.467</v>
      </c>
      <c r="G122" s="3">
        <f t="shared" si="3"/>
        <v>0.6725875051823982</v>
      </c>
      <c r="H122">
        <v>-168722</v>
      </c>
    </row>
    <row r="123" spans="1:8" ht="12.75">
      <c r="A123">
        <v>2007.4</v>
      </c>
      <c r="B123" s="1">
        <v>96.18</v>
      </c>
      <c r="C123" s="3">
        <f t="shared" si="2"/>
        <v>0.712041884816772</v>
      </c>
      <c r="D123">
        <v>1375.1000000000001</v>
      </c>
      <c r="E123">
        <v>3.29</v>
      </c>
      <c r="F123">
        <v>14991.784</v>
      </c>
      <c r="G123" s="3">
        <f t="shared" si="3"/>
        <v>0.35691078609336735</v>
      </c>
      <c r="H123">
        <v>-157128</v>
      </c>
    </row>
    <row r="124" spans="1:8" ht="12.75">
      <c r="A124">
        <v>2008.1</v>
      </c>
      <c r="B124" s="1">
        <v>97.27</v>
      </c>
      <c r="C124" s="3">
        <f t="shared" si="2"/>
        <v>1.1332917446454482</v>
      </c>
      <c r="D124">
        <v>1384.5</v>
      </c>
      <c r="E124">
        <v>1.36</v>
      </c>
      <c r="F124">
        <v>14889.45</v>
      </c>
      <c r="G124" s="3">
        <f t="shared" si="3"/>
        <v>-0.6826005497411081</v>
      </c>
      <c r="H124">
        <v>-180823</v>
      </c>
    </row>
    <row r="125" spans="1:8" ht="12.75">
      <c r="A125">
        <v>2008.2</v>
      </c>
      <c r="B125" s="1">
        <v>99.4</v>
      </c>
      <c r="C125" s="3">
        <f t="shared" si="2"/>
        <v>2.1897810218978186</v>
      </c>
      <c r="D125">
        <v>1395.8000000000002</v>
      </c>
      <c r="E125">
        <v>1.87</v>
      </c>
      <c r="F125">
        <v>14963.357</v>
      </c>
      <c r="G125" s="3">
        <f t="shared" si="3"/>
        <v>0.496371591966116</v>
      </c>
      <c r="H125">
        <v>-175923</v>
      </c>
    </row>
    <row r="126" spans="1:8" ht="12.75">
      <c r="A126">
        <v>2008.3</v>
      </c>
      <c r="B126" s="1">
        <v>100.56</v>
      </c>
      <c r="C126" s="3">
        <f t="shared" si="2"/>
        <v>1.1670020120724267</v>
      </c>
      <c r="D126">
        <v>1428.1000000000001</v>
      </c>
      <c r="E126">
        <v>0.9</v>
      </c>
      <c r="F126">
        <v>14891.643</v>
      </c>
      <c r="G126" s="3">
        <f t="shared" si="3"/>
        <v>-0.4792641116562302</v>
      </c>
      <c r="H126">
        <v>-174642</v>
      </c>
    </row>
    <row r="127" spans="1:8" ht="12.75">
      <c r="A127">
        <v>2008.4</v>
      </c>
      <c r="B127" s="1">
        <v>97.72</v>
      </c>
      <c r="C127" s="3">
        <f t="shared" si="2"/>
        <v>-2.824184566428012</v>
      </c>
      <c r="D127">
        <v>1530.3000000000002</v>
      </c>
      <c r="E127">
        <v>0.11</v>
      </c>
      <c r="F127">
        <v>14576.985</v>
      </c>
      <c r="G127" s="3">
        <f t="shared" si="3"/>
        <v>-2.112983772173427</v>
      </c>
      <c r="H127">
        <v>-150002</v>
      </c>
    </row>
    <row r="128" spans="1:8" ht="12.75">
      <c r="A128">
        <v>2009.1</v>
      </c>
      <c r="B128" s="1">
        <v>97.23</v>
      </c>
      <c r="C128" s="3">
        <f t="shared" si="2"/>
        <v>-0.5014326647564404</v>
      </c>
      <c r="D128">
        <v>1579.3000000000002</v>
      </c>
      <c r="E128">
        <v>0.21</v>
      </c>
      <c r="F128">
        <v>14375.018</v>
      </c>
      <c r="G128" s="3">
        <f t="shared" si="3"/>
        <v>-1.3855197079505888</v>
      </c>
      <c r="H128">
        <v>-95670</v>
      </c>
    </row>
    <row r="129" spans="1:8" ht="12.75">
      <c r="A129" s="2">
        <v>2009.2</v>
      </c>
      <c r="B129" s="1">
        <v>98.26</v>
      </c>
      <c r="C129" s="3">
        <f t="shared" si="2"/>
        <v>1.0593438239226538</v>
      </c>
      <c r="D129">
        <v>1628.5</v>
      </c>
      <c r="E129">
        <v>0.19</v>
      </c>
      <c r="F129">
        <v>14355.558</v>
      </c>
      <c r="G129" s="3">
        <f t="shared" si="3"/>
        <v>-0.13537374353199683</v>
      </c>
      <c r="H129">
        <v>-86336</v>
      </c>
    </row>
    <row r="130" spans="1:8" ht="12.75">
      <c r="A130" s="2">
        <v>2009.3</v>
      </c>
      <c r="B130" s="1">
        <v>98.93</v>
      </c>
      <c r="C130" s="3">
        <f t="shared" si="2"/>
        <v>0.681864441278246</v>
      </c>
      <c r="D130">
        <v>1660</v>
      </c>
      <c r="E130">
        <v>0.14</v>
      </c>
      <c r="F130">
        <v>14402.477</v>
      </c>
      <c r="G130" s="3">
        <f t="shared" si="3"/>
        <v>0.326835083665844</v>
      </c>
      <c r="H130">
        <v>-91013</v>
      </c>
    </row>
    <row r="131" spans="1:8" ht="12.75">
      <c r="A131" s="2">
        <v>2009.4</v>
      </c>
      <c r="B131" s="1">
        <v>99.13</v>
      </c>
      <c r="C131" s="3">
        <f t="shared" si="2"/>
        <v>0.20216314565852933</v>
      </c>
      <c r="D131">
        <v>1684.5</v>
      </c>
      <c r="E131">
        <v>0.06</v>
      </c>
      <c r="F131">
        <v>14541.901</v>
      </c>
      <c r="G131" s="3">
        <f t="shared" si="3"/>
        <v>0.9680557031960468</v>
      </c>
      <c r="H131">
        <v>-99503</v>
      </c>
    </row>
    <row r="132" spans="1:8" ht="12.75">
      <c r="A132">
        <v>2010.1</v>
      </c>
      <c r="B132" s="1">
        <v>99.52</v>
      </c>
      <c r="C132" s="3">
        <f t="shared" si="2"/>
        <v>0.39342277817007165</v>
      </c>
      <c r="D132">
        <v>1698.3000000000002</v>
      </c>
      <c r="E132">
        <v>0.16</v>
      </c>
      <c r="F132">
        <v>14604.845000000001</v>
      </c>
      <c r="G132" s="3">
        <f t="shared" si="3"/>
        <v>0.4328457469212621</v>
      </c>
      <c r="H132">
        <v>-105328</v>
      </c>
    </row>
    <row r="133" spans="1:8" ht="12.75">
      <c r="A133" s="2">
        <v>2010.2</v>
      </c>
      <c r="B133" s="1">
        <v>100</v>
      </c>
      <c r="C133" s="3">
        <f t="shared" si="2"/>
        <v>0.4823151125401992</v>
      </c>
      <c r="D133">
        <v>1713</v>
      </c>
      <c r="E133">
        <v>0.18</v>
      </c>
      <c r="F133">
        <v>14745.933</v>
      </c>
      <c r="G133" s="3">
        <f t="shared" si="3"/>
        <v>0.9660355861359715</v>
      </c>
      <c r="H133">
        <v>-111289</v>
      </c>
    </row>
    <row r="134" spans="1:8" ht="12.75">
      <c r="A134" s="2">
        <v>2010.3</v>
      </c>
      <c r="B134" s="1">
        <v>100.09</v>
      </c>
      <c r="C134" s="3">
        <f aca="true" t="shared" si="4" ref="C134:C159">(B134/B133-1)*100</f>
        <v>0.09000000000001229</v>
      </c>
      <c r="D134">
        <v>1744.2</v>
      </c>
      <c r="E134">
        <v>0.16</v>
      </c>
      <c r="F134">
        <v>14845.458</v>
      </c>
      <c r="G134" s="3">
        <f aca="true" t="shared" si="5" ref="G134:G163">(F134/F133-1)*100</f>
        <v>0.6749318608730848</v>
      </c>
      <c r="H134">
        <v>-115118</v>
      </c>
    </row>
    <row r="135" spans="1:8" ht="12.75">
      <c r="A135" s="2">
        <v>2010.4</v>
      </c>
      <c r="B135" s="1">
        <v>100.39</v>
      </c>
      <c r="C135" s="3">
        <f t="shared" si="4"/>
        <v>0.29973024278149296</v>
      </c>
      <c r="D135">
        <v>1815.1000000000001</v>
      </c>
      <c r="E135">
        <v>0.12</v>
      </c>
      <c r="F135">
        <v>14939.001</v>
      </c>
      <c r="G135" s="3">
        <f t="shared" si="5"/>
        <v>0.6301119170590841</v>
      </c>
      <c r="H135">
        <v>-98963</v>
      </c>
    </row>
    <row r="136" spans="1:8" ht="12.75">
      <c r="A136" s="2">
        <v>2011.1</v>
      </c>
      <c r="B136" s="1">
        <v>101.66</v>
      </c>
      <c r="C136" s="3">
        <f t="shared" si="4"/>
        <v>1.265066241657542</v>
      </c>
      <c r="D136">
        <v>1875</v>
      </c>
      <c r="E136">
        <v>0.09</v>
      </c>
      <c r="F136">
        <v>14881.301</v>
      </c>
      <c r="G136" s="3">
        <f t="shared" si="5"/>
        <v>-0.38623733943120575</v>
      </c>
      <c r="H136">
        <v>-115124</v>
      </c>
    </row>
    <row r="137" spans="1:8" ht="12.75">
      <c r="A137" s="2">
        <v>2011.2</v>
      </c>
      <c r="B137" s="1">
        <v>103.43</v>
      </c>
      <c r="C137" s="3">
        <f t="shared" si="4"/>
        <v>1.7410977769034108</v>
      </c>
      <c r="D137">
        <v>1931.2</v>
      </c>
      <c r="E137">
        <v>0.03</v>
      </c>
      <c r="F137">
        <v>14989.555</v>
      </c>
      <c r="G137" s="3">
        <f t="shared" si="5"/>
        <v>0.727449837887173</v>
      </c>
      <c r="H137">
        <v>-117307</v>
      </c>
    </row>
    <row r="138" spans="1:8" ht="12.75">
      <c r="A138" s="2">
        <v>2011.3</v>
      </c>
      <c r="B138" s="1">
        <v>103.85000000000001</v>
      </c>
      <c r="C138" s="3">
        <f t="shared" si="4"/>
        <v>0.4060717393406188</v>
      </c>
      <c r="D138">
        <v>2079</v>
      </c>
      <c r="E138">
        <v>0.02</v>
      </c>
      <c r="F138">
        <v>15021.149</v>
      </c>
      <c r="G138" s="3">
        <f t="shared" si="5"/>
        <v>0.2107734352353896</v>
      </c>
      <c r="H138">
        <v>-104083</v>
      </c>
    </row>
    <row r="139" spans="1:8" ht="12.75">
      <c r="A139" s="2">
        <v>2011.4</v>
      </c>
      <c r="B139" s="1">
        <v>103.69</v>
      </c>
      <c r="C139" s="3">
        <f t="shared" si="4"/>
        <v>-0.15406836783823374</v>
      </c>
      <c r="D139">
        <v>2156.6</v>
      </c>
      <c r="E139">
        <v>0.02</v>
      </c>
      <c r="F139">
        <v>15190.255000000001</v>
      </c>
      <c r="G139" s="3">
        <f t="shared" si="5"/>
        <v>1.1257860500551775</v>
      </c>
      <c r="H139">
        <v>-108076</v>
      </c>
    </row>
    <row r="140" spans="1:8" ht="12.75">
      <c r="A140" s="2">
        <v>2012.1</v>
      </c>
      <c r="B140" s="1">
        <v>104.52</v>
      </c>
      <c r="C140" s="3">
        <f t="shared" si="4"/>
        <v>0.8004629183141931</v>
      </c>
      <c r="D140">
        <v>2215.7000000000003</v>
      </c>
      <c r="E140">
        <v>0.07</v>
      </c>
      <c r="F140">
        <v>15291.035</v>
      </c>
      <c r="G140" s="3">
        <f t="shared" si="5"/>
        <v>0.6634516668745816</v>
      </c>
      <c r="H140">
        <v>-115422</v>
      </c>
    </row>
    <row r="141" spans="1:8" ht="12.75">
      <c r="A141" s="2">
        <v>2012.2</v>
      </c>
      <c r="B141" s="1">
        <v>105.38</v>
      </c>
      <c r="C141" s="3">
        <f t="shared" si="4"/>
        <v>0.82280903176426</v>
      </c>
      <c r="D141">
        <v>2260.3</v>
      </c>
      <c r="E141">
        <v>0.09</v>
      </c>
      <c r="F141">
        <v>15362.415</v>
      </c>
      <c r="G141" s="3">
        <f t="shared" si="5"/>
        <v>0.4668094736556494</v>
      </c>
      <c r="H141">
        <v>-111536</v>
      </c>
    </row>
    <row r="142" spans="1:8" ht="12.75">
      <c r="A142" s="2">
        <v>2012.3</v>
      </c>
      <c r="B142" s="1">
        <v>105.61</v>
      </c>
      <c r="C142" s="3">
        <f t="shared" si="4"/>
        <v>0.2182577339153502</v>
      </c>
      <c r="D142">
        <v>2351</v>
      </c>
      <c r="E142">
        <v>0.1</v>
      </c>
      <c r="F142">
        <v>15380.802</v>
      </c>
      <c r="G142" s="3">
        <f t="shared" si="5"/>
        <v>0.1196882130836796</v>
      </c>
      <c r="H142">
        <v>-100224</v>
      </c>
    </row>
    <row r="143" spans="1:8" ht="12.75">
      <c r="A143" s="2">
        <v>2012.4</v>
      </c>
      <c r="B143" s="1">
        <v>105.65</v>
      </c>
      <c r="C143" s="3">
        <f t="shared" si="4"/>
        <v>0.037875201212012044</v>
      </c>
      <c r="D143">
        <v>2435.2000000000003</v>
      </c>
      <c r="E143">
        <v>0.05</v>
      </c>
      <c r="F143">
        <v>15384.254</v>
      </c>
      <c r="G143" s="3">
        <f t="shared" si="5"/>
        <v>0.022443563085983165</v>
      </c>
      <c r="H143">
        <v>-99016</v>
      </c>
    </row>
    <row r="144" spans="1:8" ht="12.75">
      <c r="A144" s="2">
        <f>A143+0.7</f>
        <v>2013.1000000000001</v>
      </c>
      <c r="B144" s="1">
        <v>106.28</v>
      </c>
      <c r="C144" s="3">
        <f t="shared" si="4"/>
        <v>0.5963085660198653</v>
      </c>
      <c r="D144">
        <v>2476.6000000000004</v>
      </c>
      <c r="E144">
        <v>0.07</v>
      </c>
      <c r="F144">
        <v>15491.878</v>
      </c>
      <c r="G144" s="3">
        <f t="shared" si="5"/>
        <v>0.6995724329564412</v>
      </c>
      <c r="H144">
        <v>-94637</v>
      </c>
    </row>
    <row r="145" spans="1:8" ht="12.75">
      <c r="A145" s="2">
        <f>A144+0.1</f>
        <v>2013.2</v>
      </c>
      <c r="B145" s="1">
        <v>106.85000000000001</v>
      </c>
      <c r="C145" s="3">
        <f t="shared" si="4"/>
        <v>0.5363191569439207</v>
      </c>
      <c r="D145">
        <v>2525.7000000000003</v>
      </c>
      <c r="E145">
        <v>0.04</v>
      </c>
      <c r="F145">
        <v>15521.559000000001</v>
      </c>
      <c r="G145" s="3">
        <f t="shared" si="5"/>
        <v>0.19159071611589695</v>
      </c>
      <c r="H145">
        <v>-90541</v>
      </c>
    </row>
    <row r="146" spans="1:8" ht="12.75">
      <c r="A146" s="2">
        <f aca="true" t="shared" si="6" ref="A146:A151">A145+0.1</f>
        <v>2013.3</v>
      </c>
      <c r="B146" s="1">
        <v>107.25</v>
      </c>
      <c r="C146" s="3">
        <f t="shared" si="4"/>
        <v>0.3743565746373356</v>
      </c>
      <c r="D146">
        <v>2559.7000000000003</v>
      </c>
      <c r="E146">
        <v>0.02</v>
      </c>
      <c r="F146">
        <v>15641.336000000001</v>
      </c>
      <c r="G146" s="3">
        <f t="shared" si="5"/>
        <v>0.7716815044158887</v>
      </c>
      <c r="H146">
        <v>-88709</v>
      </c>
    </row>
    <row r="147" spans="1:8" ht="12.75">
      <c r="A147" s="2">
        <f t="shared" si="6"/>
        <v>2013.3999999999999</v>
      </c>
      <c r="B147" s="1">
        <v>106.96000000000001</v>
      </c>
      <c r="C147" s="3">
        <f t="shared" si="4"/>
        <v>-0.270396270396267</v>
      </c>
      <c r="D147">
        <v>2636.4</v>
      </c>
      <c r="E147">
        <v>0.07</v>
      </c>
      <c r="F147">
        <v>15793.928</v>
      </c>
      <c r="G147" s="3">
        <f t="shared" si="5"/>
        <v>0.9755688388766615</v>
      </c>
      <c r="H147">
        <v>-75656</v>
      </c>
    </row>
    <row r="148" spans="1:8" ht="12.75">
      <c r="A148" s="2">
        <f>A147+0.7</f>
        <v>2014.1</v>
      </c>
      <c r="B148" s="1">
        <v>107.77</v>
      </c>
      <c r="C148" s="3">
        <f t="shared" si="4"/>
        <v>0.7572924457741159</v>
      </c>
      <c r="D148">
        <v>2726.9</v>
      </c>
      <c r="E148">
        <v>0.05</v>
      </c>
      <c r="F148">
        <v>15757.57</v>
      </c>
      <c r="G148" s="3">
        <f t="shared" si="5"/>
        <v>-0.23020239170394863</v>
      </c>
      <c r="H148">
        <v>-91271</v>
      </c>
    </row>
    <row r="149" spans="1:8" ht="12.75">
      <c r="A149" s="2">
        <f>A148+0.1</f>
        <v>2014.1999999999998</v>
      </c>
      <c r="B149" s="1">
        <v>109.04</v>
      </c>
      <c r="C149" s="3">
        <f t="shared" si="4"/>
        <v>1.1784355572051597</v>
      </c>
      <c r="D149">
        <v>2801.4</v>
      </c>
      <c r="E149">
        <v>0.04</v>
      </c>
      <c r="F149">
        <v>15935.825</v>
      </c>
      <c r="G149" s="3">
        <f t="shared" si="5"/>
        <v>1.1312340671816745</v>
      </c>
      <c r="H149">
        <v>-87897</v>
      </c>
    </row>
    <row r="150" spans="1:8" ht="12.75">
      <c r="A150" s="2">
        <f t="shared" si="6"/>
        <v>2014.2999999999997</v>
      </c>
      <c r="B150" s="1">
        <v>109.17</v>
      </c>
      <c r="C150" s="3">
        <f t="shared" si="4"/>
        <v>0.11922230374175058</v>
      </c>
      <c r="D150">
        <v>2834.1000000000004</v>
      </c>
      <c r="E150">
        <v>0.02</v>
      </c>
      <c r="F150">
        <v>16139.513</v>
      </c>
      <c r="G150" s="3">
        <f t="shared" si="5"/>
        <v>1.2781766868047217</v>
      </c>
      <c r="H150">
        <v>-91881</v>
      </c>
    </row>
    <row r="151" spans="1:8" ht="12.75">
      <c r="A151" s="2">
        <f t="shared" si="6"/>
        <v>2014.3999999999996</v>
      </c>
      <c r="B151" s="1">
        <v>108.29</v>
      </c>
      <c r="C151" s="3">
        <f t="shared" si="4"/>
        <v>-0.8060822570303161</v>
      </c>
      <c r="D151">
        <v>2897.5</v>
      </c>
      <c r="E151">
        <v>0.04</v>
      </c>
      <c r="F151">
        <v>16220.222</v>
      </c>
      <c r="G151" s="3">
        <f t="shared" si="5"/>
        <v>0.5000708509606211</v>
      </c>
      <c r="H151">
        <v>-102751</v>
      </c>
    </row>
    <row r="152" spans="1:8" ht="12.75">
      <c r="A152" s="2">
        <f>A151+0.7</f>
        <v>2015.0999999999997</v>
      </c>
      <c r="B152" s="1">
        <v>107.7</v>
      </c>
      <c r="C152" s="3">
        <f t="shared" si="4"/>
        <v>-0.5448333179425613</v>
      </c>
      <c r="D152">
        <v>2984.6000000000004</v>
      </c>
      <c r="E152">
        <v>0.03</v>
      </c>
      <c r="F152">
        <v>16349.970000000001</v>
      </c>
      <c r="G152" s="3">
        <f t="shared" si="5"/>
        <v>0.7999150689799617</v>
      </c>
      <c r="H152">
        <v>-108029</v>
      </c>
    </row>
    <row r="153" spans="1:8" ht="12.75">
      <c r="A153" s="2">
        <f>A152+0.1</f>
        <v>2015.1999999999996</v>
      </c>
      <c r="B153" s="1">
        <v>109</v>
      </c>
      <c r="C153" s="3">
        <f t="shared" si="4"/>
        <v>1.20705663881151</v>
      </c>
      <c r="D153">
        <v>3003.1000000000004</v>
      </c>
      <c r="E153">
        <v>0.01</v>
      </c>
      <c r="F153">
        <v>16460.889</v>
      </c>
      <c r="G153" s="3">
        <f t="shared" si="5"/>
        <v>0.6784049145044158</v>
      </c>
      <c r="H153">
        <v>-106496</v>
      </c>
    </row>
    <row r="154" spans="1:8" ht="12.75">
      <c r="A154" s="2">
        <f>A153+0.1</f>
        <v>2015.2999999999995</v>
      </c>
      <c r="B154" s="1">
        <v>109.29</v>
      </c>
      <c r="C154" s="3">
        <f t="shared" si="4"/>
        <v>0.2660550458715605</v>
      </c>
      <c r="D154">
        <v>3035.2000000000003</v>
      </c>
      <c r="E154">
        <v>-0.01</v>
      </c>
      <c r="F154">
        <v>16527.587</v>
      </c>
      <c r="G154" s="3">
        <f t="shared" si="5"/>
        <v>0.40519075245570857</v>
      </c>
      <c r="H154">
        <v>-116563</v>
      </c>
    </row>
    <row r="155" spans="1:8" ht="12.75">
      <c r="A155" s="2">
        <f>A154+0.1</f>
        <v>2015.3999999999994</v>
      </c>
      <c r="B155" s="1">
        <v>108.79</v>
      </c>
      <c r="C155" s="3">
        <f t="shared" si="4"/>
        <v>-0.45749839875560694</v>
      </c>
      <c r="D155">
        <v>3064</v>
      </c>
      <c r="E155">
        <v>0.16</v>
      </c>
      <c r="F155">
        <v>16547.619</v>
      </c>
      <c r="G155" s="3">
        <f t="shared" si="5"/>
        <v>0.12120341584043182</v>
      </c>
      <c r="H155">
        <v>-103509</v>
      </c>
    </row>
    <row r="156" spans="1:8" ht="12.75">
      <c r="A156" s="2">
        <f>A155+0.7</f>
        <v>2016.0999999999995</v>
      </c>
      <c r="B156" s="1">
        <v>108.87</v>
      </c>
      <c r="C156" s="3">
        <f t="shared" si="4"/>
        <v>0.07353617060390505</v>
      </c>
      <c r="D156">
        <v>3131.1000000000004</v>
      </c>
      <c r="E156">
        <v>0.21</v>
      </c>
      <c r="F156">
        <v>16571.573</v>
      </c>
      <c r="G156" s="3">
        <f t="shared" si="5"/>
        <v>0.14475798602808787</v>
      </c>
      <c r="H156">
        <v>-119210</v>
      </c>
    </row>
    <row r="157" spans="1:8" ht="12.75">
      <c r="A157" s="2">
        <f>A156+0.1</f>
        <v>2016.1999999999994</v>
      </c>
      <c r="B157" s="1">
        <v>110.14</v>
      </c>
      <c r="C157" s="3">
        <f t="shared" si="4"/>
        <v>1.1665288876641755</v>
      </c>
      <c r="D157">
        <v>3231.6000000000004</v>
      </c>
      <c r="E157">
        <v>0.26</v>
      </c>
      <c r="F157">
        <v>16663.516</v>
      </c>
      <c r="G157" s="3">
        <f t="shared" si="5"/>
        <v>0.5548236127010941</v>
      </c>
      <c r="H157">
        <v>-108200</v>
      </c>
    </row>
    <row r="158" spans="1:8" ht="12.75">
      <c r="A158" s="2">
        <f>A157+0.1</f>
        <v>2016.2999999999993</v>
      </c>
      <c r="B158">
        <v>110.51</v>
      </c>
      <c r="C158" s="3">
        <f t="shared" si="4"/>
        <v>0.33593608135100705</v>
      </c>
      <c r="D158">
        <v>3296.9</v>
      </c>
      <c r="E158">
        <v>0.28</v>
      </c>
      <c r="F158">
        <v>16778.148</v>
      </c>
      <c r="G158" s="3">
        <f t="shared" si="5"/>
        <v>0.6879220447833623</v>
      </c>
      <c r="H158">
        <v>-110270</v>
      </c>
    </row>
    <row r="159" spans="1:8" ht="12.75">
      <c r="A159" s="2">
        <f>A158+0.1</f>
        <v>2016.3999999999992</v>
      </c>
      <c r="B159">
        <v>110.75</v>
      </c>
      <c r="C159" s="3">
        <f t="shared" si="4"/>
        <v>0.21717491629715813</v>
      </c>
      <c r="D159">
        <v>3342.8</v>
      </c>
      <c r="E159">
        <v>0.5</v>
      </c>
      <c r="F159">
        <v>16851.420000000002</v>
      </c>
      <c r="G159" s="3">
        <f t="shared" si="5"/>
        <v>0.4367108932404218</v>
      </c>
      <c r="H159">
        <v>-114006</v>
      </c>
    </row>
    <row r="160" spans="1:8" ht="12.75">
      <c r="A160" s="2">
        <f>A159+0.7</f>
        <v>2017.0999999999992</v>
      </c>
      <c r="B160">
        <v>111.63</v>
      </c>
      <c r="C160" s="3">
        <f>(B160/B159-1)*100</f>
        <v>0.7945823927765217</v>
      </c>
      <c r="D160">
        <v>3404.5</v>
      </c>
      <c r="E160">
        <v>0.75</v>
      </c>
      <c r="F160">
        <v>16903.24</v>
      </c>
      <c r="G160" s="3">
        <f t="shared" si="5"/>
        <v>0.3075111770996175</v>
      </c>
      <c r="H160">
        <v>-113533</v>
      </c>
    </row>
    <row r="161" spans="1:8" ht="12.75">
      <c r="A161" s="2">
        <f>A160+0.1</f>
        <v>2017.1999999999991</v>
      </c>
      <c r="B161">
        <v>112.24000000000001</v>
      </c>
      <c r="C161" s="3">
        <f>(B161/B160-1)*100</f>
        <v>0.5464480874317168</v>
      </c>
      <c r="D161">
        <v>3476.6000000000004</v>
      </c>
      <c r="E161">
        <v>1.01</v>
      </c>
      <c r="F161">
        <v>17031.085</v>
      </c>
      <c r="G161" s="3">
        <f t="shared" si="5"/>
        <v>0.7563342885742452</v>
      </c>
      <c r="H161">
        <v>-124397</v>
      </c>
    </row>
    <row r="162" spans="1:8" ht="12.75">
      <c r="A162" s="2">
        <f>A161+0.1</f>
        <v>2017.299999999999</v>
      </c>
      <c r="B162">
        <v>112.68</v>
      </c>
      <c r="C162" s="3">
        <f>(B162/B161-1)*100</f>
        <v>0.3920171062010036</v>
      </c>
      <c r="D162">
        <v>3545.7000000000003</v>
      </c>
      <c r="E162">
        <v>1.04</v>
      </c>
      <c r="F162">
        <v>17163.894</v>
      </c>
      <c r="G162" s="3">
        <f t="shared" si="5"/>
        <v>0.779803518096478</v>
      </c>
      <c r="H162">
        <v>-100566</v>
      </c>
    </row>
    <row r="163" spans="1:8" ht="12.75">
      <c r="A163" s="2">
        <f>A162+0.1</f>
        <v>2017.399999999999</v>
      </c>
      <c r="B163">
        <v>113.10000000000001</v>
      </c>
      <c r="C163" s="3">
        <f>(B163/B162-1)*100</f>
        <v>0.37273695420660946</v>
      </c>
      <c r="D163">
        <v>3596.5</v>
      </c>
      <c r="E163">
        <v>1.37</v>
      </c>
      <c r="F163">
        <v>17272.468</v>
      </c>
      <c r="G163" s="3">
        <f t="shared" si="5"/>
        <v>0.6325720725145478</v>
      </c>
      <c r="H163" t="e">
        <v>#N/A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7"/>
  <sheetViews>
    <sheetView zoomScalePageLayoutView="0" workbookViewId="0" topLeftCell="A1">
      <pane xSplit="1" ySplit="3" topLeftCell="B9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I1" sqref="AI1:AI16384"/>
    </sheetView>
  </sheetViews>
  <sheetFormatPr defaultColWidth="15.7109375" defaultRowHeight="12.75"/>
  <cols>
    <col min="1" max="1" width="9.57421875" style="2" customWidth="1"/>
    <col min="2" max="2" width="10.28125" style="1" bestFit="1" customWidth="1"/>
    <col min="3" max="3" width="10.28125" style="7" bestFit="1" customWidth="1"/>
    <col min="4" max="4" width="11.140625" style="2" customWidth="1"/>
    <col min="5" max="5" width="16.421875" style="7" bestFit="1" customWidth="1"/>
    <col min="6" max="6" width="11.00390625" style="1" bestFit="1" customWidth="1"/>
    <col min="7" max="7" width="11.421875" style="7" customWidth="1"/>
    <col min="8" max="8" width="9.57421875" style="3" customWidth="1"/>
    <col min="9" max="9" width="7.421875" style="3" customWidth="1"/>
    <col min="10" max="10" width="15.7109375" style="3" customWidth="1"/>
    <col min="11" max="11" width="6.8515625" style="3" customWidth="1"/>
    <col min="12" max="12" width="9.7109375" style="3" customWidth="1"/>
    <col min="13" max="14" width="9.00390625" style="3" customWidth="1"/>
    <col min="15" max="15" width="13.28125" style="3" customWidth="1"/>
    <col min="16" max="16" width="6.00390625" style="3" customWidth="1"/>
    <col min="17" max="17" width="12.140625" style="3" customWidth="1"/>
    <col min="18" max="18" width="11.8515625" style="3" customWidth="1"/>
    <col min="19" max="19" width="13.00390625" style="3" customWidth="1"/>
    <col min="20" max="20" width="8.8515625" style="3" customWidth="1"/>
    <col min="21" max="21" width="13.28125" style="3" customWidth="1"/>
    <col min="22" max="22" width="10.57421875" style="3" customWidth="1"/>
    <col min="23" max="25" width="9.28125" style="3" customWidth="1"/>
    <col min="26" max="27" width="15.7109375" style="3" customWidth="1"/>
    <col min="28" max="28" width="5.140625" style="3" customWidth="1"/>
    <col min="29" max="31" width="14.28125" style="3" customWidth="1"/>
    <col min="32" max="32" width="14.00390625" style="3" customWidth="1"/>
    <col min="33" max="16384" width="15.7109375" style="3" customWidth="1"/>
  </cols>
  <sheetData>
    <row r="1" spans="1:34" s="26" customFormat="1" ht="12.75">
      <c r="A1" s="21"/>
      <c r="B1" s="22" t="s">
        <v>1</v>
      </c>
      <c r="C1" s="23" t="s">
        <v>5</v>
      </c>
      <c r="D1" s="24" t="s">
        <v>29</v>
      </c>
      <c r="E1" s="25" t="s">
        <v>7</v>
      </c>
      <c r="F1" s="24" t="s">
        <v>27</v>
      </c>
      <c r="G1" s="23" t="s">
        <v>3</v>
      </c>
      <c r="H1" s="24" t="s">
        <v>33</v>
      </c>
      <c r="J1" s="26" t="s">
        <v>4</v>
      </c>
      <c r="L1" s="26" t="s">
        <v>38</v>
      </c>
      <c r="M1" s="26" t="s">
        <v>39</v>
      </c>
      <c r="N1" s="26" t="s">
        <v>40</v>
      </c>
      <c r="O1" s="26" t="s">
        <v>42</v>
      </c>
      <c r="U1" s="26" t="s">
        <v>91</v>
      </c>
      <c r="V1" s="26" t="s">
        <v>92</v>
      </c>
      <c r="W1" s="26" t="s">
        <v>35</v>
      </c>
      <c r="Z1" s="26" t="s">
        <v>35</v>
      </c>
      <c r="AA1" s="26" t="s">
        <v>35</v>
      </c>
      <c r="AC1" s="26" t="s">
        <v>36</v>
      </c>
      <c r="AD1" s="26" t="s">
        <v>35</v>
      </c>
      <c r="AE1" s="26" t="s">
        <v>35</v>
      </c>
      <c r="AF1" s="26" t="s">
        <v>97</v>
      </c>
      <c r="AG1" s="26" t="s">
        <v>98</v>
      </c>
      <c r="AH1" s="26" t="s">
        <v>37</v>
      </c>
    </row>
    <row r="2" spans="2:34" ht="12.75">
      <c r="B2" s="13" t="s">
        <v>26</v>
      </c>
      <c r="C2" s="5"/>
      <c r="D2" s="13" t="s">
        <v>30</v>
      </c>
      <c r="E2" s="13" t="s">
        <v>31</v>
      </c>
      <c r="F2" s="13" t="s">
        <v>24</v>
      </c>
      <c r="G2" s="5"/>
      <c r="H2" s="13" t="s">
        <v>32</v>
      </c>
      <c r="J2" s="13" t="s">
        <v>25</v>
      </c>
      <c r="L2" s="17" t="s">
        <v>41</v>
      </c>
      <c r="U2" s="45" t="s">
        <v>83</v>
      </c>
      <c r="V2" s="46"/>
      <c r="W2" s="45" t="s">
        <v>83</v>
      </c>
      <c r="X2" s="46"/>
      <c r="Y2" s="46"/>
      <c r="Z2" s="45" t="s">
        <v>89</v>
      </c>
      <c r="AC2" s="45" t="s">
        <v>83</v>
      </c>
      <c r="AD2" s="45" t="s">
        <v>83</v>
      </c>
      <c r="AE2" s="45" t="s">
        <v>94</v>
      </c>
      <c r="AF2" s="26" t="s">
        <v>98</v>
      </c>
      <c r="AG2" s="17" t="s">
        <v>93</v>
      </c>
      <c r="AH2" s="17" t="s">
        <v>96</v>
      </c>
    </row>
    <row r="3" spans="1:32" ht="12.75">
      <c r="A3" s="2" t="s">
        <v>0</v>
      </c>
      <c r="B3" s="1" t="s">
        <v>6</v>
      </c>
      <c r="C3" s="4" t="s">
        <v>20</v>
      </c>
      <c r="D3" s="2" t="s">
        <v>9</v>
      </c>
      <c r="E3" s="6" t="s">
        <v>10</v>
      </c>
      <c r="F3" s="11" t="s">
        <v>28</v>
      </c>
      <c r="G3" s="4"/>
      <c r="H3" s="1"/>
      <c r="J3" s="17" t="s">
        <v>100</v>
      </c>
      <c r="L3" s="17" t="s">
        <v>38</v>
      </c>
      <c r="M3" s="17" t="s">
        <v>39</v>
      </c>
      <c r="N3" s="17" t="s">
        <v>40</v>
      </c>
      <c r="O3" s="17" t="s">
        <v>42</v>
      </c>
      <c r="P3" s="17"/>
      <c r="Q3" s="17" t="s">
        <v>37</v>
      </c>
      <c r="R3" s="17" t="s">
        <v>98</v>
      </c>
      <c r="S3" s="17" t="s">
        <v>99</v>
      </c>
      <c r="T3" s="17"/>
      <c r="U3" s="46" t="s">
        <v>86</v>
      </c>
      <c r="V3" s="46" t="s">
        <v>87</v>
      </c>
      <c r="W3" s="46" t="s">
        <v>88</v>
      </c>
      <c r="X3" s="46"/>
      <c r="Y3" s="46"/>
      <c r="Z3" s="44" t="s">
        <v>90</v>
      </c>
      <c r="AA3" s="17" t="s">
        <v>85</v>
      </c>
      <c r="AC3" s="17" t="s">
        <v>95</v>
      </c>
      <c r="AD3" s="17" t="s">
        <v>95</v>
      </c>
      <c r="AE3" s="17" t="s">
        <v>95</v>
      </c>
      <c r="AF3" s="17"/>
    </row>
    <row r="4" spans="1:32" ht="12.75">
      <c r="A4" s="2">
        <v>1978.1</v>
      </c>
      <c r="B4" s="12">
        <v>47.2</v>
      </c>
      <c r="D4" s="12">
        <v>104.4</v>
      </c>
      <c r="E4" s="12">
        <v>3.0625</v>
      </c>
      <c r="F4" s="1">
        <v>245.26312940815697</v>
      </c>
      <c r="H4" s="3">
        <v>-0.5732</v>
      </c>
      <c r="J4" s="3">
        <v>1.5287247378237074</v>
      </c>
      <c r="M4" s="1"/>
      <c r="N4" s="1">
        <f>US!E4</f>
        <v>6.47</v>
      </c>
      <c r="O4" s="1">
        <f>US!G4</f>
        <v>0</v>
      </c>
      <c r="R4" s="9"/>
      <c r="AF4" s="9"/>
    </row>
    <row r="5" spans="1:32" ht="12.75">
      <c r="A5" s="2">
        <v>1978.2</v>
      </c>
      <c r="B5">
        <v>47.64</v>
      </c>
      <c r="C5" s="10">
        <f>(B5/B4-1)*100</f>
        <v>0.9322033898305104</v>
      </c>
      <c r="D5">
        <v>110.10000000000001</v>
      </c>
      <c r="E5">
        <v>3.5</v>
      </c>
      <c r="F5" s="1">
        <v>250.92123428396195</v>
      </c>
      <c r="G5" s="10">
        <f>(F5/F4-1)*100</f>
        <v>2.306952899711634</v>
      </c>
      <c r="H5" s="3">
        <v>-0.4954182538163227</v>
      </c>
      <c r="J5" s="3">
        <v>1.5200109440787972</v>
      </c>
      <c r="K5" s="10"/>
      <c r="L5" s="10">
        <f>(J5/J4-1)*100</f>
        <v>-0.5700041040295534</v>
      </c>
      <c r="M5" s="1">
        <f>US!C5</f>
        <v>2.529452529452536</v>
      </c>
      <c r="N5" s="1">
        <f>US!E5</f>
        <v>7</v>
      </c>
      <c r="O5" s="1">
        <f>US!G5</f>
        <v>3.8880420085051437</v>
      </c>
      <c r="Q5" s="1">
        <f>M5-C5</f>
        <v>1.5972491396220256</v>
      </c>
      <c r="R5" s="3">
        <f>N5-E5</f>
        <v>3.5</v>
      </c>
      <c r="S5" s="3">
        <f>O5-G5</f>
        <v>1.5810891087935097</v>
      </c>
      <c r="AF5" s="3">
        <v>3.5</v>
      </c>
    </row>
    <row r="6" spans="1:32" ht="12.75">
      <c r="A6" s="2">
        <v>1978.3</v>
      </c>
      <c r="B6">
        <v>47.62</v>
      </c>
      <c r="C6" s="10">
        <f aca="true" t="shared" si="0" ref="C6:C69">(B6/B5-1)*100</f>
        <v>-0.04198152812763256</v>
      </c>
      <c r="D6">
        <v>111.2</v>
      </c>
      <c r="E6">
        <v>3.5625</v>
      </c>
      <c r="F6" s="1">
        <v>256.5793391597669</v>
      </c>
      <c r="G6" s="10">
        <f aca="true" t="shared" si="1" ref="G6:G69">(F6/F5-1)*100</f>
        <v>2.254932665205134</v>
      </c>
      <c r="H6" s="3">
        <v>-0.4045</v>
      </c>
      <c r="J6" s="3">
        <v>1.6001280102408193</v>
      </c>
      <c r="K6" s="10"/>
      <c r="L6" s="10">
        <f aca="true" t="shared" si="2" ref="L6:L69">(J6/J5-1)*100</f>
        <v>5.270821665733272</v>
      </c>
      <c r="M6" s="1">
        <f>US!C6</f>
        <v>2.3994592767826894</v>
      </c>
      <c r="N6" s="1">
        <f>US!E6</f>
        <v>7.7700000000000005</v>
      </c>
      <c r="O6" s="1">
        <f>US!G6</f>
        <v>0.9779145972011571</v>
      </c>
      <c r="Q6" s="1">
        <f aca="true" t="shared" si="3" ref="Q6:Q69">M6-C6</f>
        <v>2.441440804910322</v>
      </c>
      <c r="R6" s="3">
        <f aca="true" t="shared" si="4" ref="R6:R69">N6-E6</f>
        <v>4.2075000000000005</v>
      </c>
      <c r="S6" s="3">
        <f aca="true" t="shared" si="5" ref="S6:S69">O6-G6</f>
        <v>-1.2770180680039767</v>
      </c>
      <c r="U6" s="3">
        <f>J5</f>
        <v>1.5200109440787972</v>
      </c>
      <c r="Z6" s="3">
        <f>(U6-J6)^2</f>
        <v>0.006418744290409823</v>
      </c>
      <c r="AF6" s="3">
        <v>4.2075000000000005</v>
      </c>
    </row>
    <row r="7" spans="1:32" ht="12.75">
      <c r="A7" s="2">
        <v>1978.4</v>
      </c>
      <c r="B7">
        <v>47.76</v>
      </c>
      <c r="C7" s="10">
        <f t="shared" si="0"/>
        <v>0.2939941201175911</v>
      </c>
      <c r="D7">
        <v>121.60000000000001</v>
      </c>
      <c r="E7">
        <v>3.5625</v>
      </c>
      <c r="F7" s="1">
        <v>261.6087657160379</v>
      </c>
      <c r="G7" s="10">
        <f t="shared" si="1"/>
        <v>1.960183767228152</v>
      </c>
      <c r="H7" s="3">
        <v>-0.4478</v>
      </c>
      <c r="J7" s="3">
        <v>1.6488861773871748</v>
      </c>
      <c r="K7" s="10"/>
      <c r="L7" s="10">
        <f t="shared" si="2"/>
        <v>3.0471416558114806</v>
      </c>
      <c r="M7" s="1">
        <f>US!C7</f>
        <v>2.0132013201320076</v>
      </c>
      <c r="N7" s="1">
        <f>US!E7</f>
        <v>9.19</v>
      </c>
      <c r="O7" s="1">
        <f>US!G7</f>
        <v>1.3412272819181892</v>
      </c>
      <c r="Q7" s="1">
        <f t="shared" si="3"/>
        <v>1.7192072000144165</v>
      </c>
      <c r="R7" s="3">
        <f t="shared" si="4"/>
        <v>5.6274999999999995</v>
      </c>
      <c r="S7" s="3">
        <f t="shared" si="5"/>
        <v>-0.6189564853099627</v>
      </c>
      <c r="U7" s="3">
        <f aca="true" t="shared" si="6" ref="U7:U70">J6</f>
        <v>1.6001280102408193</v>
      </c>
      <c r="Z7" s="3">
        <f aca="true" t="shared" si="7" ref="Z7:Z70">(U7-J7)^2</f>
        <v>0.002377358863471941</v>
      </c>
      <c r="AF7" s="3">
        <v>5.6274999999999995</v>
      </c>
    </row>
    <row r="8" spans="1:32" ht="12.75">
      <c r="A8" s="2">
        <v>1979.1</v>
      </c>
      <c r="B8">
        <v>48.58</v>
      </c>
      <c r="C8" s="10">
        <f t="shared" si="0"/>
        <v>1.7169179229480802</v>
      </c>
      <c r="D8">
        <v>115.30000000000001</v>
      </c>
      <c r="E8">
        <v>3.875</v>
      </c>
      <c r="F8" s="1">
        <v>265.38083563324113</v>
      </c>
      <c r="G8" s="10">
        <f t="shared" si="1"/>
        <v>1.441874436767776</v>
      </c>
      <c r="H8" s="3">
        <v>-0.4954182538163227</v>
      </c>
      <c r="J8" s="3">
        <v>1.6218232537018114</v>
      </c>
      <c r="K8" s="10"/>
      <c r="L8" s="10">
        <f t="shared" si="2"/>
        <v>-1.6412851327462397</v>
      </c>
      <c r="M8" s="1">
        <f>US!C8</f>
        <v>2.458751213199606</v>
      </c>
      <c r="N8" s="1">
        <f>US!E8</f>
        <v>9.41</v>
      </c>
      <c r="O8" s="1">
        <f>US!G8</f>
        <v>0.1986826759173388</v>
      </c>
      <c r="Q8" s="1">
        <f t="shared" si="3"/>
        <v>0.7418332902515257</v>
      </c>
      <c r="R8" s="3">
        <f t="shared" si="4"/>
        <v>5.535</v>
      </c>
      <c r="S8" s="3">
        <f t="shared" si="5"/>
        <v>-1.2431917608504373</v>
      </c>
      <c r="U8" s="3">
        <f t="shared" si="6"/>
        <v>1.6488861773871748</v>
      </c>
      <c r="Z8" s="3">
        <f t="shared" si="7"/>
        <v>0.000732401838399806</v>
      </c>
      <c r="AF8" s="3">
        <v>5.535</v>
      </c>
    </row>
    <row r="9" spans="1:32" ht="12.75">
      <c r="A9" s="2">
        <v>1979.2</v>
      </c>
      <c r="B9">
        <v>49.21</v>
      </c>
      <c r="C9" s="10">
        <f t="shared" si="0"/>
        <v>1.2968299711815678</v>
      </c>
      <c r="D9">
        <v>119.2</v>
      </c>
      <c r="E9">
        <v>5.4688</v>
      </c>
      <c r="F9" s="1">
        <v>272.6892210978225</v>
      </c>
      <c r="G9" s="10">
        <f t="shared" si="1"/>
        <v>2.7539236008291113</v>
      </c>
      <c r="H9" s="3">
        <v>-0.49781636721739564</v>
      </c>
      <c r="J9" s="3">
        <v>1.6417395872666676</v>
      </c>
      <c r="K9" s="10"/>
      <c r="L9" s="10">
        <f t="shared" si="2"/>
        <v>1.2280212112754763</v>
      </c>
      <c r="M9" s="1">
        <f>US!C9</f>
        <v>3.4733185980423187</v>
      </c>
      <c r="N9" s="1">
        <f>US!E9</f>
        <v>8.93</v>
      </c>
      <c r="O9" s="1">
        <f>US!G9</f>
        <v>0.12106243949210338</v>
      </c>
      <c r="Q9" s="1">
        <f t="shared" si="3"/>
        <v>2.176488626860751</v>
      </c>
      <c r="R9" s="3">
        <f t="shared" si="4"/>
        <v>3.4612</v>
      </c>
      <c r="S9" s="3">
        <f t="shared" si="5"/>
        <v>-2.632861161337008</v>
      </c>
      <c r="U9" s="3">
        <f t="shared" si="6"/>
        <v>1.6218232537018114</v>
      </c>
      <c r="Z9" s="3">
        <f t="shared" si="7"/>
        <v>0.00039666034266661867</v>
      </c>
      <c r="AF9" s="3">
        <v>3.4612</v>
      </c>
    </row>
    <row r="10" spans="1:32" ht="12.75">
      <c r="A10" s="2">
        <v>1979.3</v>
      </c>
      <c r="B10">
        <v>49.84</v>
      </c>
      <c r="C10" s="10">
        <f t="shared" si="0"/>
        <v>1.2802275960170695</v>
      </c>
      <c r="D10">
        <v>117.7</v>
      </c>
      <c r="E10">
        <v>6.5938</v>
      </c>
      <c r="F10" s="1">
        <v>277.0899693345598</v>
      </c>
      <c r="G10" s="10">
        <f t="shared" si="1"/>
        <v>1.613832853025965</v>
      </c>
      <c r="H10" s="3">
        <v>-0.4845068378414407</v>
      </c>
      <c r="J10" s="3">
        <v>1.7032873445750296</v>
      </c>
      <c r="K10" s="10"/>
      <c r="L10" s="10">
        <f t="shared" si="2"/>
        <v>3.74893544540964</v>
      </c>
      <c r="M10" s="1">
        <f>US!C10</f>
        <v>3.326212999694822</v>
      </c>
      <c r="N10" s="1">
        <f>US!E10</f>
        <v>10.18</v>
      </c>
      <c r="O10" s="1">
        <f>US!G10</f>
        <v>0.7180438800453048</v>
      </c>
      <c r="Q10" s="1">
        <f t="shared" si="3"/>
        <v>2.0459854036777525</v>
      </c>
      <c r="R10" s="3">
        <f t="shared" si="4"/>
        <v>3.5862</v>
      </c>
      <c r="S10" s="3">
        <f t="shared" si="5"/>
        <v>-0.8957889729806601</v>
      </c>
      <c r="U10" s="3">
        <f t="shared" si="6"/>
        <v>1.6417395872666676</v>
      </c>
      <c r="Z10" s="3">
        <f t="shared" si="7"/>
        <v>0.003788126429689033</v>
      </c>
      <c r="AF10" s="3">
        <v>3.5862</v>
      </c>
    </row>
    <row r="11" spans="1:32" ht="12.75">
      <c r="A11" s="2">
        <v>1979.4</v>
      </c>
      <c r="B11">
        <v>50.300000000000004</v>
      </c>
      <c r="C11" s="10">
        <f t="shared" si="0"/>
        <v>0.9229534510433401</v>
      </c>
      <c r="D11">
        <v>122.9</v>
      </c>
      <c r="E11">
        <v>9</v>
      </c>
      <c r="F11" s="1">
        <v>283.61250689972377</v>
      </c>
      <c r="G11" s="10">
        <f t="shared" si="1"/>
        <v>2.353942144072585</v>
      </c>
      <c r="H11" s="3">
        <v>-0.4843229824806919</v>
      </c>
      <c r="J11" s="3">
        <v>1.711713253795724</v>
      </c>
      <c r="K11" s="10"/>
      <c r="L11" s="10">
        <f t="shared" si="2"/>
        <v>0.49468513034696127</v>
      </c>
      <c r="M11" s="1">
        <f>US!C11</f>
        <v>2.835203780271711</v>
      </c>
      <c r="N11" s="1">
        <f>US!E11</f>
        <v>12.36</v>
      </c>
      <c r="O11" s="1">
        <f>US!G11</f>
        <v>0.25888381213119427</v>
      </c>
      <c r="Q11" s="1">
        <f t="shared" si="3"/>
        <v>1.912250329228371</v>
      </c>
      <c r="R11" s="3">
        <f t="shared" si="4"/>
        <v>3.3599999999999994</v>
      </c>
      <c r="S11" s="3">
        <f t="shared" si="5"/>
        <v>-2.0950583319413907</v>
      </c>
      <c r="U11" s="3">
        <f t="shared" si="6"/>
        <v>1.7032873445750296</v>
      </c>
      <c r="Z11" s="3">
        <f t="shared" si="7"/>
        <v>7.099594619538319E-05</v>
      </c>
      <c r="AF11" s="3">
        <v>3.3599999999999994</v>
      </c>
    </row>
    <row r="12" spans="1:32" ht="12.75">
      <c r="A12" s="2">
        <v>1980.1</v>
      </c>
      <c r="B12">
        <v>51.26</v>
      </c>
      <c r="C12" s="10">
        <f t="shared" si="0"/>
        <v>1.9085487077534768</v>
      </c>
      <c r="D12">
        <v>122.10000000000001</v>
      </c>
      <c r="E12">
        <v>8.4688</v>
      </c>
      <c r="F12" s="1">
        <v>289.6635357252375</v>
      </c>
      <c r="G12" s="10">
        <f t="shared" si="1"/>
        <v>2.1335550013854565</v>
      </c>
      <c r="H12" s="3">
        <v>-2.3932714959203016</v>
      </c>
      <c r="J12" s="3">
        <v>1.5377991019253243</v>
      </c>
      <c r="K12" s="10"/>
      <c r="L12" s="10">
        <f t="shared" si="2"/>
        <v>-10.160238666420618</v>
      </c>
      <c r="M12" s="1">
        <f>US!C12</f>
        <v>3.9632395175186685</v>
      </c>
      <c r="N12" s="1">
        <f>US!E12</f>
        <v>14.35</v>
      </c>
      <c r="O12" s="1">
        <f>US!G12</f>
        <v>0.3234687510859091</v>
      </c>
      <c r="Q12" s="1">
        <f t="shared" si="3"/>
        <v>2.0546908097651917</v>
      </c>
      <c r="R12" s="3">
        <f t="shared" si="4"/>
        <v>5.8812</v>
      </c>
      <c r="S12" s="3">
        <f t="shared" si="5"/>
        <v>-1.8100862502995474</v>
      </c>
      <c r="U12" s="3">
        <f t="shared" si="6"/>
        <v>1.711713253795724</v>
      </c>
      <c r="Z12" s="3">
        <f t="shared" si="7"/>
        <v>0.030246132220800456</v>
      </c>
      <c r="AF12" s="3">
        <v>5.8812</v>
      </c>
    </row>
    <row r="13" spans="1:32" ht="12.75">
      <c r="A13" s="2">
        <v>1980.2</v>
      </c>
      <c r="B13">
        <v>52.120000000000005</v>
      </c>
      <c r="C13" s="10">
        <f t="shared" si="0"/>
        <v>1.6777214202106983</v>
      </c>
      <c r="D13">
        <v>126.4</v>
      </c>
      <c r="E13">
        <v>9.3125</v>
      </c>
      <c r="F13" s="1">
        <v>291.62815547378085</v>
      </c>
      <c r="G13" s="10">
        <f t="shared" si="1"/>
        <v>0.678241996744422</v>
      </c>
      <c r="H13" s="3">
        <v>-2.486185309593327</v>
      </c>
      <c r="J13" s="3">
        <v>1.6640319494134286</v>
      </c>
      <c r="K13" s="10"/>
      <c r="L13" s="10">
        <f t="shared" si="2"/>
        <v>8.208669606456453</v>
      </c>
      <c r="M13" s="1">
        <f>US!C13</f>
        <v>3.674033149171274</v>
      </c>
      <c r="N13" s="1">
        <f>US!E13</f>
        <v>8.15</v>
      </c>
      <c r="O13" s="1">
        <f>US!G13</f>
        <v>-2.028134632313816</v>
      </c>
      <c r="Q13" s="1">
        <f t="shared" si="3"/>
        <v>1.9963117289605758</v>
      </c>
      <c r="R13" s="3">
        <f t="shared" si="4"/>
        <v>-1.1624999999999996</v>
      </c>
      <c r="S13" s="3">
        <f t="shared" si="5"/>
        <v>-2.706376629058238</v>
      </c>
      <c r="U13" s="3">
        <f t="shared" si="6"/>
        <v>1.5377991019253243</v>
      </c>
      <c r="Z13" s="3">
        <f t="shared" si="7"/>
        <v>0.01593473178495499</v>
      </c>
      <c r="AF13" s="3">
        <v>-1.1624999999999996</v>
      </c>
    </row>
    <row r="14" spans="1:32" ht="12.75">
      <c r="A14" s="2">
        <v>1980.3</v>
      </c>
      <c r="B14">
        <v>52.42</v>
      </c>
      <c r="C14" s="10">
        <f t="shared" si="0"/>
        <v>0.5755947812739803</v>
      </c>
      <c r="D14">
        <v>126.80000000000001</v>
      </c>
      <c r="E14">
        <v>8.375</v>
      </c>
      <c r="F14" s="1">
        <v>294.7715470714503</v>
      </c>
      <c r="G14" s="10">
        <f t="shared" si="1"/>
        <v>1.077876583131232</v>
      </c>
      <c r="H14" s="3">
        <v>-2.4607344746553683</v>
      </c>
      <c r="J14" s="3">
        <v>1.6150653293925739</v>
      </c>
      <c r="K14" s="10"/>
      <c r="L14" s="10">
        <f t="shared" si="2"/>
        <v>-2.942649030153266</v>
      </c>
      <c r="M14" s="1">
        <f>US!C14</f>
        <v>1.8385291766586764</v>
      </c>
      <c r="N14" s="1">
        <f>US!E14</f>
        <v>11.5</v>
      </c>
      <c r="O14" s="1">
        <f>US!G14</f>
        <v>-0.1515194652298435</v>
      </c>
      <c r="Q14" s="1">
        <f t="shared" si="3"/>
        <v>1.262934395384696</v>
      </c>
      <c r="R14" s="3">
        <f t="shared" si="4"/>
        <v>3.125</v>
      </c>
      <c r="S14" s="3">
        <f t="shared" si="5"/>
        <v>-1.2293960483610755</v>
      </c>
      <c r="U14" s="3">
        <f t="shared" si="6"/>
        <v>1.6640319494134286</v>
      </c>
      <c r="Z14" s="3">
        <f t="shared" si="7"/>
        <v>0.0023977298762667704</v>
      </c>
      <c r="AF14" s="3">
        <v>3.125</v>
      </c>
    </row>
    <row r="15" spans="1:32" ht="12.75">
      <c r="A15" s="2">
        <v>1980.4</v>
      </c>
      <c r="B15">
        <v>52.89</v>
      </c>
      <c r="C15" s="10">
        <f t="shared" si="0"/>
        <v>0.8966043494849307</v>
      </c>
      <c r="D15">
        <v>127.60000000000001</v>
      </c>
      <c r="E15">
        <v>9.0313</v>
      </c>
      <c r="F15" s="1">
        <v>296.34324287028494</v>
      </c>
      <c r="G15" s="10">
        <f t="shared" si="1"/>
        <v>0.5331911490269015</v>
      </c>
      <c r="H15" s="3">
        <v>-2.613033569850296</v>
      </c>
      <c r="J15" s="3">
        <v>1.5028780113918152</v>
      </c>
      <c r="K15" s="10"/>
      <c r="L15" s="10">
        <f t="shared" si="2"/>
        <v>-6.946302168652974</v>
      </c>
      <c r="M15" s="1">
        <f>US!C15</f>
        <v>2.642595499738376</v>
      </c>
      <c r="N15" s="1">
        <f>US!E15</f>
        <v>14.11</v>
      </c>
      <c r="O15" s="1">
        <f>US!G15</f>
        <v>1.853266513047691</v>
      </c>
      <c r="Q15" s="1">
        <f t="shared" si="3"/>
        <v>1.7459911502534453</v>
      </c>
      <c r="R15" s="3">
        <f t="shared" si="4"/>
        <v>5.0786999999999995</v>
      </c>
      <c r="S15" s="3">
        <f t="shared" si="5"/>
        <v>1.3200753640207896</v>
      </c>
      <c r="U15" s="3">
        <f t="shared" si="6"/>
        <v>1.6150653293925739</v>
      </c>
      <c r="Z15" s="3">
        <f t="shared" si="7"/>
        <v>0.012585994320203346</v>
      </c>
      <c r="AF15" s="3">
        <v>5.0786999999999995</v>
      </c>
    </row>
    <row r="16" spans="1:32" ht="12.75">
      <c r="A16" s="2">
        <v>1981.1</v>
      </c>
      <c r="B16">
        <v>54.19</v>
      </c>
      <c r="C16" s="10">
        <f t="shared" si="0"/>
        <v>2.4579315560597337</v>
      </c>
      <c r="D16">
        <v>124.30000000000001</v>
      </c>
      <c r="E16">
        <v>9.4375</v>
      </c>
      <c r="F16" s="1">
        <v>296.57899724011</v>
      </c>
      <c r="G16" s="10">
        <f t="shared" si="1"/>
        <v>0.07955449482892618</v>
      </c>
      <c r="H16" s="3">
        <v>0.2904177617359102</v>
      </c>
      <c r="J16" s="3">
        <v>1.3696566270835902</v>
      </c>
      <c r="K16" s="10"/>
      <c r="L16" s="10">
        <f t="shared" si="2"/>
        <v>-8.864417690484983</v>
      </c>
      <c r="M16" s="1">
        <f>US!C16</f>
        <v>2.625541677287768</v>
      </c>
      <c r="N16" s="1">
        <f>US!E16</f>
        <v>12.450000000000001</v>
      </c>
      <c r="O16" s="1">
        <f>US!G16</f>
        <v>2.0694999557003824</v>
      </c>
      <c r="Q16" s="1">
        <f t="shared" si="3"/>
        <v>0.16761012122803454</v>
      </c>
      <c r="R16" s="3">
        <f t="shared" si="4"/>
        <v>3.012500000000001</v>
      </c>
      <c r="S16" s="3">
        <f t="shared" si="5"/>
        <v>1.9899454608714562</v>
      </c>
      <c r="U16" s="3">
        <f t="shared" si="6"/>
        <v>1.5028780113918152</v>
      </c>
      <c r="Z16" s="3">
        <f t="shared" si="7"/>
        <v>0.017747937236999793</v>
      </c>
      <c r="AF16" s="3">
        <v>3.012500000000001</v>
      </c>
    </row>
    <row r="17" spans="1:32" ht="12.75">
      <c r="A17" s="2">
        <v>1981.2</v>
      </c>
      <c r="B17">
        <v>55.15</v>
      </c>
      <c r="C17" s="10">
        <f t="shared" si="0"/>
        <v>1.7715445654179707</v>
      </c>
      <c r="D17">
        <v>128.8</v>
      </c>
      <c r="E17">
        <v>12.5625</v>
      </c>
      <c r="F17" s="1">
        <v>300.27248236737154</v>
      </c>
      <c r="G17" s="10">
        <f t="shared" si="1"/>
        <v>1.2453630100688784</v>
      </c>
      <c r="H17" s="3">
        <v>0.31009879811954694</v>
      </c>
      <c r="J17" s="3">
        <v>1.205414722935426</v>
      </c>
      <c r="K17" s="10"/>
      <c r="L17" s="10">
        <f t="shared" si="2"/>
        <v>-11.991465663761613</v>
      </c>
      <c r="M17" s="1">
        <f>US!C17</f>
        <v>2.334823646299067</v>
      </c>
      <c r="N17" s="1">
        <f>US!E17</f>
        <v>14.120000000000001</v>
      </c>
      <c r="O17" s="1">
        <f>US!G17</f>
        <v>-0.7302441360598766</v>
      </c>
      <c r="Q17" s="1">
        <f t="shared" si="3"/>
        <v>0.5632790808810961</v>
      </c>
      <c r="R17" s="3">
        <f t="shared" si="4"/>
        <v>1.557500000000001</v>
      </c>
      <c r="S17" s="3">
        <f t="shared" si="5"/>
        <v>-1.975607146128755</v>
      </c>
      <c r="U17" s="3">
        <f t="shared" si="6"/>
        <v>1.3696566270835902</v>
      </c>
      <c r="Z17" s="3">
        <f t="shared" si="7"/>
        <v>0.026975403078214756</v>
      </c>
      <c r="AF17" s="3">
        <v>1.557500000000001</v>
      </c>
    </row>
    <row r="18" spans="1:32" ht="12.75">
      <c r="A18" s="2">
        <v>1981.3</v>
      </c>
      <c r="B18">
        <v>55.92</v>
      </c>
      <c r="C18" s="10">
        <f t="shared" si="0"/>
        <v>1.3961922030825136</v>
      </c>
      <c r="D18">
        <v>125.30000000000001</v>
      </c>
      <c r="E18">
        <v>12.4375</v>
      </c>
      <c r="F18" s="1">
        <v>306.40209598282684</v>
      </c>
      <c r="G18" s="10">
        <f t="shared" si="1"/>
        <v>2.041350431824096</v>
      </c>
      <c r="H18" s="3">
        <v>0.3459060570738532</v>
      </c>
      <c r="J18" s="3">
        <v>1.2254451429481759</v>
      </c>
      <c r="K18" s="10"/>
      <c r="L18" s="10">
        <f t="shared" si="2"/>
        <v>1.6617036138377284</v>
      </c>
      <c r="M18" s="1">
        <f>US!C18</f>
        <v>2.8155339805825186</v>
      </c>
      <c r="N18" s="1">
        <f>US!E18</f>
        <v>14.1</v>
      </c>
      <c r="O18" s="1">
        <f>US!G18</f>
        <v>1.147501339325907</v>
      </c>
      <c r="Q18" s="1">
        <f t="shared" si="3"/>
        <v>1.419341777500005</v>
      </c>
      <c r="R18" s="3">
        <f t="shared" si="4"/>
        <v>1.6624999999999996</v>
      </c>
      <c r="S18" s="3">
        <f t="shared" si="5"/>
        <v>-0.893849092498189</v>
      </c>
      <c r="U18" s="3">
        <f t="shared" si="6"/>
        <v>1.205414722935426</v>
      </c>
      <c r="Z18" s="3">
        <f t="shared" si="7"/>
        <v>0.0004012177258871719</v>
      </c>
      <c r="AF18" s="3">
        <v>1.6624999999999996</v>
      </c>
    </row>
    <row r="19" spans="1:32" ht="12.75">
      <c r="A19" s="2">
        <v>1981.4</v>
      </c>
      <c r="B19">
        <v>56.67</v>
      </c>
      <c r="C19" s="10">
        <f t="shared" si="0"/>
        <v>1.341201716738194</v>
      </c>
      <c r="D19">
        <v>125.9</v>
      </c>
      <c r="E19">
        <v>11.4375</v>
      </c>
      <c r="F19" s="1">
        <v>309.2311484207293</v>
      </c>
      <c r="G19" s="10">
        <f t="shared" si="1"/>
        <v>0.9233136701718436</v>
      </c>
      <c r="H19" s="3">
        <v>0.32905105718389654</v>
      </c>
      <c r="J19" s="3">
        <v>1.2138279277529618</v>
      </c>
      <c r="K19" s="10"/>
      <c r="L19" s="10">
        <f t="shared" si="2"/>
        <v>-0.9479996115750566</v>
      </c>
      <c r="M19" s="1">
        <f>US!C19</f>
        <v>1.4400377714825385</v>
      </c>
      <c r="N19" s="1">
        <f>US!E19</f>
        <v>11.64</v>
      </c>
      <c r="O19" s="1">
        <f>US!G19</f>
        <v>-1.1666314965739888</v>
      </c>
      <c r="Q19" s="1">
        <f t="shared" si="3"/>
        <v>0.09883605474434454</v>
      </c>
      <c r="R19" s="3">
        <f t="shared" si="4"/>
        <v>0.20250000000000057</v>
      </c>
      <c r="S19" s="3">
        <f t="shared" si="5"/>
        <v>-2.0899451667458324</v>
      </c>
      <c r="U19" s="3">
        <f t="shared" si="6"/>
        <v>1.2254451429481759</v>
      </c>
      <c r="Z19" s="3">
        <f t="shared" si="7"/>
        <v>0.00013495968889191295</v>
      </c>
      <c r="AF19" s="3">
        <v>0.20250000000000057</v>
      </c>
    </row>
    <row r="20" spans="1:32" ht="12.75">
      <c r="A20" s="2">
        <v>1982.1</v>
      </c>
      <c r="B20">
        <v>57.39</v>
      </c>
      <c r="C20" s="10">
        <f t="shared" si="0"/>
        <v>1.2705134992059275</v>
      </c>
      <c r="D20">
        <v>125.7</v>
      </c>
      <c r="E20">
        <v>10.125</v>
      </c>
      <c r="F20" s="1">
        <v>309.46690279055457</v>
      </c>
      <c r="G20" s="10">
        <f t="shared" si="1"/>
        <v>0.0762388818297488</v>
      </c>
      <c r="H20" s="3">
        <v>0.11435595809717282</v>
      </c>
      <c r="J20" s="3">
        <v>1.1199964160114686</v>
      </c>
      <c r="K20" s="10"/>
      <c r="L20" s="10">
        <f t="shared" si="2"/>
        <v>-7.730215263311169</v>
      </c>
      <c r="M20" s="1">
        <f>US!C20</f>
        <v>0.814521759367004</v>
      </c>
      <c r="N20" s="1">
        <f>US!E20</f>
        <v>13.44</v>
      </c>
      <c r="O20" s="1">
        <f>US!G20</f>
        <v>-1.6727695608604098</v>
      </c>
      <c r="Q20" s="1">
        <f t="shared" si="3"/>
        <v>-0.4559917398389235</v>
      </c>
      <c r="R20" s="3">
        <f t="shared" si="4"/>
        <v>3.3149999999999995</v>
      </c>
      <c r="S20" s="3">
        <f t="shared" si="5"/>
        <v>-1.7490084426901586</v>
      </c>
      <c r="U20" s="3">
        <f t="shared" si="6"/>
        <v>1.2138279277529618</v>
      </c>
      <c r="Z20" s="3">
        <f t="shared" si="7"/>
        <v>0.008804352595693973</v>
      </c>
      <c r="AF20" s="3">
        <v>3.3149999999999995</v>
      </c>
    </row>
    <row r="21" spans="1:32" ht="12.75">
      <c r="A21" s="2">
        <v>1982.2</v>
      </c>
      <c r="B21">
        <v>58.11</v>
      </c>
      <c r="C21" s="10">
        <f t="shared" si="0"/>
        <v>1.2545739675901668</v>
      </c>
      <c r="D21">
        <v>132.6</v>
      </c>
      <c r="E21">
        <v>8.5625</v>
      </c>
      <c r="F21" s="1">
        <v>312.5317095982823</v>
      </c>
      <c r="G21" s="10">
        <f t="shared" si="1"/>
        <v>0.9903504316912226</v>
      </c>
      <c r="H21" s="3">
        <v>0.5405419237977147</v>
      </c>
      <c r="J21" s="3">
        <v>1.0546854400674999</v>
      </c>
      <c r="K21" s="10"/>
      <c r="L21" s="10">
        <f t="shared" si="2"/>
        <v>-5.831355798133197</v>
      </c>
      <c r="M21" s="1">
        <f>US!C21</f>
        <v>1.52354570637121</v>
      </c>
      <c r="N21" s="1">
        <f>US!E21</f>
        <v>12.75</v>
      </c>
      <c r="O21" s="1">
        <f>US!G21</f>
        <v>0.5447744724186521</v>
      </c>
      <c r="Q21" s="1">
        <f t="shared" si="3"/>
        <v>0.2689717387810431</v>
      </c>
      <c r="R21" s="3">
        <f t="shared" si="4"/>
        <v>4.1875</v>
      </c>
      <c r="S21" s="3">
        <f t="shared" si="5"/>
        <v>-0.44557595927257054</v>
      </c>
      <c r="U21" s="3">
        <f t="shared" si="6"/>
        <v>1.1199964160114686</v>
      </c>
      <c r="Z21" s="3">
        <f t="shared" si="7"/>
        <v>0.004265523578753662</v>
      </c>
      <c r="AF21" s="3">
        <v>4.1875</v>
      </c>
    </row>
    <row r="22" spans="1:32" ht="12.75">
      <c r="A22" s="2">
        <v>1982.3</v>
      </c>
      <c r="B22">
        <v>58.76</v>
      </c>
      <c r="C22" s="10">
        <f t="shared" si="0"/>
        <v>1.118568232662187</v>
      </c>
      <c r="D22">
        <v>131.8</v>
      </c>
      <c r="E22">
        <v>8.8125</v>
      </c>
      <c r="F22" s="1">
        <v>315.8322707758353</v>
      </c>
      <c r="G22" s="10">
        <f t="shared" si="1"/>
        <v>1.0560724163942936</v>
      </c>
      <c r="H22" s="3">
        <v>0.7824099316361196</v>
      </c>
      <c r="J22" s="3">
        <v>1.0355504468400178</v>
      </c>
      <c r="K22" s="10"/>
      <c r="L22" s="10">
        <f t="shared" si="2"/>
        <v>-1.8142843828637067</v>
      </c>
      <c r="M22" s="1">
        <f>US!C22</f>
        <v>1.887221464301958</v>
      </c>
      <c r="N22" s="1">
        <f>US!E22</f>
        <v>7.5600000000000005</v>
      </c>
      <c r="O22" s="1">
        <f>US!G22</f>
        <v>-0.3601553059353946</v>
      </c>
      <c r="Q22" s="1">
        <f t="shared" si="3"/>
        <v>0.768653231639771</v>
      </c>
      <c r="R22" s="3">
        <f t="shared" si="4"/>
        <v>-1.2524999999999995</v>
      </c>
      <c r="S22" s="3">
        <f t="shared" si="5"/>
        <v>-1.4162277223296882</v>
      </c>
      <c r="U22" s="3">
        <f t="shared" si="6"/>
        <v>1.0546854400674999</v>
      </c>
      <c r="Z22" s="3">
        <f t="shared" si="7"/>
        <v>0.00036614796581578286</v>
      </c>
      <c r="AF22" s="3">
        <v>-1.2524999999999995</v>
      </c>
    </row>
    <row r="23" spans="1:32" ht="12.75">
      <c r="A23" s="2">
        <v>1982.4</v>
      </c>
      <c r="B23">
        <v>59.300000000000004</v>
      </c>
      <c r="C23" s="10">
        <f t="shared" si="0"/>
        <v>0.918992511912875</v>
      </c>
      <c r="D23">
        <v>135.1</v>
      </c>
      <c r="E23">
        <v>7.0625</v>
      </c>
      <c r="F23" s="1">
        <v>317.71830573443697</v>
      </c>
      <c r="G23" s="10">
        <f t="shared" si="1"/>
        <v>0.5971634735008724</v>
      </c>
      <c r="H23" s="3">
        <v>1.4107054689028018</v>
      </c>
      <c r="J23" s="3">
        <v>1.0628009055063714</v>
      </c>
      <c r="K23" s="10"/>
      <c r="L23" s="10">
        <f t="shared" si="2"/>
        <v>2.6314950420337713</v>
      </c>
      <c r="M23" s="1">
        <f>US!C23</f>
        <v>0.22316447221601976</v>
      </c>
      <c r="N23" s="1">
        <f>US!E23</f>
        <v>7.9</v>
      </c>
      <c r="O23" s="1">
        <f>US!G23</f>
        <v>0.0975519516556611</v>
      </c>
      <c r="Q23" s="1">
        <f t="shared" si="3"/>
        <v>-0.6958280396968552</v>
      </c>
      <c r="R23" s="3">
        <f t="shared" si="4"/>
        <v>0.8375000000000004</v>
      </c>
      <c r="S23" s="3">
        <f t="shared" si="5"/>
        <v>-0.4996115218452113</v>
      </c>
      <c r="U23" s="3">
        <f t="shared" si="6"/>
        <v>1.0355504468400178</v>
      </c>
      <c r="Z23" s="3">
        <f t="shared" si="7"/>
        <v>0.0007425874975266439</v>
      </c>
      <c r="AF23" s="3">
        <v>0.8375000000000004</v>
      </c>
    </row>
    <row r="24" spans="1:32" ht="12.75">
      <c r="A24" s="2">
        <v>1983.1</v>
      </c>
      <c r="B24">
        <v>59.72</v>
      </c>
      <c r="C24" s="10">
        <f t="shared" si="0"/>
        <v>0.7082630691399583</v>
      </c>
      <c r="D24">
        <v>133.9</v>
      </c>
      <c r="E24">
        <v>5.8125</v>
      </c>
      <c r="F24" s="1">
        <v>320.46877338239767</v>
      </c>
      <c r="G24" s="10">
        <f t="shared" si="1"/>
        <v>0.8656937917387975</v>
      </c>
      <c r="H24" s="3">
        <v>5.586564315325128</v>
      </c>
      <c r="J24" s="3">
        <v>1.009295612591972</v>
      </c>
      <c r="K24" s="10"/>
      <c r="L24" s="10">
        <f t="shared" si="2"/>
        <v>-5.034366515608745</v>
      </c>
      <c r="M24" s="1">
        <f>US!C24</f>
        <v>-0.06680026720107257</v>
      </c>
      <c r="N24" s="1">
        <f>US!E24</f>
        <v>8.61</v>
      </c>
      <c r="O24" s="1">
        <f>US!G24</f>
        <v>1.3098001456308905</v>
      </c>
      <c r="Q24" s="1">
        <f t="shared" si="3"/>
        <v>-0.7750633363410309</v>
      </c>
      <c r="R24" s="3">
        <f t="shared" si="4"/>
        <v>2.7974999999999994</v>
      </c>
      <c r="S24" s="3">
        <f t="shared" si="5"/>
        <v>0.4441063538920931</v>
      </c>
      <c r="U24" s="3">
        <f t="shared" si="6"/>
        <v>1.0628009055063714</v>
      </c>
      <c r="Z24" s="3">
        <f t="shared" si="7"/>
        <v>0.0028628163698556698</v>
      </c>
      <c r="AF24" s="3">
        <v>2.7974999999999994</v>
      </c>
    </row>
    <row r="25" spans="1:32" ht="12.75">
      <c r="A25" s="2">
        <v>1983.2</v>
      </c>
      <c r="B25">
        <v>60.02</v>
      </c>
      <c r="C25" s="10">
        <f t="shared" si="0"/>
        <v>0.5023442732752903</v>
      </c>
      <c r="D25">
        <v>146.4</v>
      </c>
      <c r="E25">
        <v>5</v>
      </c>
      <c r="F25" s="1">
        <v>323.76933455995066</v>
      </c>
      <c r="G25" s="10">
        <f t="shared" si="1"/>
        <v>1.0299166257969894</v>
      </c>
      <c r="H25" s="3">
        <v>-5.325076210175226</v>
      </c>
      <c r="J25" s="3">
        <v>0.9637439525066981</v>
      </c>
      <c r="K25" s="10"/>
      <c r="L25" s="10">
        <f t="shared" si="2"/>
        <v>-4.513212929588861</v>
      </c>
      <c r="M25" s="1">
        <f>US!C25</f>
        <v>1.2700534759358284</v>
      </c>
      <c r="N25" s="1">
        <f>US!E25</f>
        <v>8.84</v>
      </c>
      <c r="O25" s="1">
        <f>US!G25</f>
        <v>2.2819703033136074</v>
      </c>
      <c r="Q25" s="1">
        <f t="shared" si="3"/>
        <v>0.7677092026605381</v>
      </c>
      <c r="R25" s="3">
        <f t="shared" si="4"/>
        <v>3.84</v>
      </c>
      <c r="S25" s="3">
        <f t="shared" si="5"/>
        <v>1.252053677516618</v>
      </c>
      <c r="U25" s="3">
        <f t="shared" si="6"/>
        <v>1.009295612591972</v>
      </c>
      <c r="Z25" s="3">
        <f t="shared" si="7"/>
        <v>0.002074953736524345</v>
      </c>
      <c r="AF25" s="3">
        <v>3.84</v>
      </c>
    </row>
    <row r="26" spans="1:32" ht="12.75">
      <c r="A26" s="2">
        <v>1983.3</v>
      </c>
      <c r="B26">
        <v>60.6</v>
      </c>
      <c r="C26" s="10">
        <f t="shared" si="0"/>
        <v>0.9663445518160563</v>
      </c>
      <c r="D26">
        <v>139.8</v>
      </c>
      <c r="E26">
        <v>5.0625</v>
      </c>
      <c r="F26" s="1">
        <v>329.9775329653478</v>
      </c>
      <c r="G26" s="10">
        <f t="shared" si="1"/>
        <v>1.917475728155349</v>
      </c>
      <c r="H26" s="3">
        <v>-1.830629036564689</v>
      </c>
      <c r="J26" s="3">
        <v>0.9185857453864031</v>
      </c>
      <c r="K26" s="10"/>
      <c r="L26" s="10">
        <f t="shared" si="2"/>
        <v>-4.685705887216041</v>
      </c>
      <c r="M26" s="1">
        <f>US!C26</f>
        <v>1.166116611661172</v>
      </c>
      <c r="N26" s="1">
        <f>US!E26</f>
        <v>8.75</v>
      </c>
      <c r="O26" s="1">
        <f>US!G26</f>
        <v>1.9579277756730518</v>
      </c>
      <c r="Q26" s="1">
        <f t="shared" si="3"/>
        <v>0.1997720598451158</v>
      </c>
      <c r="R26" s="3">
        <f t="shared" si="4"/>
        <v>3.6875</v>
      </c>
      <c r="S26" s="3">
        <f t="shared" si="5"/>
        <v>0.040452047517702816</v>
      </c>
      <c r="U26" s="3">
        <f t="shared" si="6"/>
        <v>0.9637439525066981</v>
      </c>
      <c r="Z26" s="3">
        <f t="shared" si="7"/>
        <v>0.002039263670319457</v>
      </c>
      <c r="AF26" s="3">
        <v>3.6875</v>
      </c>
    </row>
    <row r="27" spans="1:32" ht="12.75">
      <c r="A27" s="2">
        <v>1983.4</v>
      </c>
      <c r="B27">
        <v>60.910000000000004</v>
      </c>
      <c r="C27" s="10">
        <f t="shared" si="0"/>
        <v>0.5115511551155194</v>
      </c>
      <c r="D27">
        <v>146.4</v>
      </c>
      <c r="E27">
        <v>5.875</v>
      </c>
      <c r="F27" s="1">
        <v>334.0639420423181</v>
      </c>
      <c r="G27" s="10">
        <f t="shared" si="1"/>
        <v>1.2383900928792713</v>
      </c>
      <c r="H27" s="3">
        <v>-0.20372129063764066</v>
      </c>
      <c r="J27" s="3">
        <v>0.8851829230510485</v>
      </c>
      <c r="K27" s="10"/>
      <c r="L27" s="10">
        <f t="shared" si="2"/>
        <v>-3.6363314478937148</v>
      </c>
      <c r="M27" s="1">
        <f>US!C27</f>
        <v>0.8916920400174</v>
      </c>
      <c r="N27" s="1">
        <f>US!E27</f>
        <v>8.950000000000001</v>
      </c>
      <c r="O27" s="1">
        <f>US!G27</f>
        <v>2.0621945527288466</v>
      </c>
      <c r="Q27" s="1">
        <f t="shared" si="3"/>
        <v>0.3801408849018806</v>
      </c>
      <c r="R27" s="3">
        <f t="shared" si="4"/>
        <v>3.075000000000001</v>
      </c>
      <c r="S27" s="3">
        <f t="shared" si="5"/>
        <v>0.8238044598495753</v>
      </c>
      <c r="U27" s="3">
        <f t="shared" si="6"/>
        <v>0.9185857453864031</v>
      </c>
      <c r="Z27" s="3">
        <f t="shared" si="7"/>
        <v>0.0011157485399672662</v>
      </c>
      <c r="AF27" s="3">
        <v>3.075000000000001</v>
      </c>
    </row>
    <row r="28" spans="1:32" ht="12.75">
      <c r="A28" s="2">
        <v>1984.1</v>
      </c>
      <c r="B28">
        <v>61.42</v>
      </c>
      <c r="C28" s="10">
        <f t="shared" si="0"/>
        <v>0.8373009358069172</v>
      </c>
      <c r="D28">
        <v>139.1</v>
      </c>
      <c r="E28">
        <v>5.875</v>
      </c>
      <c r="F28" s="1">
        <v>346.79467801287916</v>
      </c>
      <c r="G28" s="10">
        <f t="shared" si="1"/>
        <v>3.810868031051484</v>
      </c>
      <c r="H28" s="3">
        <v>2.9199249172495154</v>
      </c>
      <c r="J28" s="3">
        <v>0.9219308920603311</v>
      </c>
      <c r="K28" s="10"/>
      <c r="L28" s="10">
        <f t="shared" si="2"/>
        <v>4.151454806947652</v>
      </c>
      <c r="M28" s="1">
        <f>US!C28</f>
        <v>1.1209312351800005</v>
      </c>
      <c r="N28" s="1">
        <f>US!E28</f>
        <v>9.700000000000001</v>
      </c>
      <c r="O28" s="1">
        <f>US!G28</f>
        <v>1.9868345147724842</v>
      </c>
      <c r="Q28" s="1">
        <f t="shared" si="3"/>
        <v>0.28363029937308326</v>
      </c>
      <c r="R28" s="3">
        <f t="shared" si="4"/>
        <v>3.825000000000001</v>
      </c>
      <c r="S28" s="3">
        <f t="shared" si="5"/>
        <v>-1.824033516279</v>
      </c>
      <c r="U28" s="3">
        <f t="shared" si="6"/>
        <v>0.8851829230510485</v>
      </c>
      <c r="Z28" s="3">
        <f t="shared" si="7"/>
        <v>0.001350413226307192</v>
      </c>
      <c r="AF28" s="3">
        <v>3.825000000000001</v>
      </c>
    </row>
    <row r="29" spans="1:32" ht="12.75">
      <c r="A29" s="2">
        <v>1984.2</v>
      </c>
      <c r="B29">
        <v>61.72</v>
      </c>
      <c r="C29" s="10">
        <f t="shared" si="0"/>
        <v>0.4884402474763849</v>
      </c>
      <c r="D29">
        <v>145.1</v>
      </c>
      <c r="E29">
        <v>5.6563</v>
      </c>
      <c r="F29" s="1">
        <v>340.27214044771506</v>
      </c>
      <c r="G29" s="10">
        <f t="shared" si="1"/>
        <v>-1.8808067074552626</v>
      </c>
      <c r="H29" s="3">
        <v>-0.21142016898498148</v>
      </c>
      <c r="J29" s="3">
        <v>0.8636995707413133</v>
      </c>
      <c r="K29" s="10"/>
      <c r="L29" s="10">
        <f t="shared" si="2"/>
        <v>-6.316234960831224</v>
      </c>
      <c r="M29" s="1">
        <f>US!C29</f>
        <v>1.0871882327861737</v>
      </c>
      <c r="N29" s="1">
        <f>US!E29</f>
        <v>9.9</v>
      </c>
      <c r="O29" s="1">
        <f>US!G29</f>
        <v>1.7563377403878144</v>
      </c>
      <c r="Q29" s="1">
        <f t="shared" si="3"/>
        <v>0.5987479853097888</v>
      </c>
      <c r="R29" s="3">
        <f t="shared" si="4"/>
        <v>4.2437000000000005</v>
      </c>
      <c r="S29" s="3">
        <f t="shared" si="5"/>
        <v>3.637144447843077</v>
      </c>
      <c r="U29" s="3">
        <f t="shared" si="6"/>
        <v>0.9219308920603311</v>
      </c>
      <c r="Z29" s="3">
        <f t="shared" si="7"/>
        <v>0.0033908867825586924</v>
      </c>
      <c r="AF29" s="3">
        <v>4.2437000000000005</v>
      </c>
    </row>
    <row r="30" spans="1:32" ht="12.75">
      <c r="A30" s="2">
        <v>1984.3</v>
      </c>
      <c r="B30">
        <v>61.75</v>
      </c>
      <c r="C30" s="10">
        <f t="shared" si="0"/>
        <v>0.048606610499035696</v>
      </c>
      <c r="D30">
        <v>148.70000000000002</v>
      </c>
      <c r="E30">
        <v>5.7813</v>
      </c>
      <c r="F30" s="1">
        <v>349.3093912910147</v>
      </c>
      <c r="G30" s="10">
        <f t="shared" si="1"/>
        <v>2.6558891454965483</v>
      </c>
      <c r="H30" s="3">
        <v>-3.3285581462562663</v>
      </c>
      <c r="J30" s="3">
        <v>0.7876992879198436</v>
      </c>
      <c r="K30" s="10"/>
      <c r="L30" s="10">
        <f t="shared" si="2"/>
        <v>-8.799388745352587</v>
      </c>
      <c r="M30" s="1">
        <f>US!C30</f>
        <v>1.0965837199493844</v>
      </c>
      <c r="N30" s="1">
        <f>US!E30</f>
        <v>10.22</v>
      </c>
      <c r="O30" s="1">
        <f>US!G30</f>
        <v>0.9837999121939056</v>
      </c>
      <c r="Q30" s="1">
        <f t="shared" si="3"/>
        <v>1.0479771094503487</v>
      </c>
      <c r="R30" s="3">
        <f t="shared" si="4"/>
        <v>4.438700000000001</v>
      </c>
      <c r="S30" s="3">
        <f t="shared" si="5"/>
        <v>-1.6720892333026427</v>
      </c>
      <c r="U30" s="3">
        <f t="shared" si="6"/>
        <v>0.8636995707413133</v>
      </c>
      <c r="Z30" s="3">
        <f t="shared" si="7"/>
        <v>0.005776042988943391</v>
      </c>
      <c r="AF30" s="3">
        <v>4.438700000000001</v>
      </c>
    </row>
    <row r="31" spans="1:32" ht="12.75">
      <c r="A31" s="2">
        <v>1984.4</v>
      </c>
      <c r="B31">
        <v>62.17</v>
      </c>
      <c r="C31" s="10">
        <f t="shared" si="0"/>
        <v>0.6801619433198347</v>
      </c>
      <c r="D31">
        <v>155.20000000000002</v>
      </c>
      <c r="E31">
        <v>5.875</v>
      </c>
      <c r="F31" s="1">
        <v>354.4959874271692</v>
      </c>
      <c r="G31" s="10">
        <f t="shared" si="1"/>
        <v>1.484814398200207</v>
      </c>
      <c r="H31" s="3">
        <v>-0.9312742225025673</v>
      </c>
      <c r="J31" s="3">
        <v>0.7660663260225069</v>
      </c>
      <c r="K31" s="10"/>
      <c r="L31" s="10">
        <f t="shared" si="2"/>
        <v>-2.746347778790681</v>
      </c>
      <c r="M31" s="1">
        <f>US!C31</f>
        <v>0.730079265748862</v>
      </c>
      <c r="N31" s="1">
        <f>US!E31</f>
        <v>7.84</v>
      </c>
      <c r="O31" s="1">
        <f>US!G31</f>
        <v>0.7976293810433521</v>
      </c>
      <c r="Q31" s="1">
        <f t="shared" si="3"/>
        <v>0.049917322429027244</v>
      </c>
      <c r="R31" s="3">
        <f t="shared" si="4"/>
        <v>1.9649999999999999</v>
      </c>
      <c r="S31" s="3">
        <f t="shared" si="5"/>
        <v>-0.687185017156855</v>
      </c>
      <c r="U31" s="3">
        <f t="shared" si="6"/>
        <v>0.7876992879198436</v>
      </c>
      <c r="Z31" s="3">
        <f t="shared" si="7"/>
        <v>0.00046798504045161957</v>
      </c>
      <c r="AF31" s="3">
        <v>1.9649999999999999</v>
      </c>
    </row>
    <row r="32" spans="1:32" ht="12.75">
      <c r="A32" s="2">
        <v>1985.1</v>
      </c>
      <c r="B32">
        <v>62.84</v>
      </c>
      <c r="C32" s="10">
        <f t="shared" si="0"/>
        <v>1.0776902042785919</v>
      </c>
      <c r="D32">
        <v>148.3</v>
      </c>
      <c r="E32">
        <v>6</v>
      </c>
      <c r="F32" s="1">
        <v>354.4959874271692</v>
      </c>
      <c r="G32" s="10">
        <f t="shared" si="1"/>
        <v>0</v>
      </c>
      <c r="H32" s="3">
        <v>-5.3867632653044275</v>
      </c>
      <c r="J32" s="3">
        <v>0.7733892235945583</v>
      </c>
      <c r="K32" s="10"/>
      <c r="L32" s="10">
        <f t="shared" si="2"/>
        <v>0.9559090803628711</v>
      </c>
      <c r="M32" s="1">
        <f>US!C32</f>
        <v>0.6419548560778754</v>
      </c>
      <c r="N32" s="1">
        <f>US!E32</f>
        <v>8.15</v>
      </c>
      <c r="O32" s="1">
        <f>US!G32</f>
        <v>0.9941294093484654</v>
      </c>
      <c r="Q32" s="1">
        <f t="shared" si="3"/>
        <v>-0.43573534820071647</v>
      </c>
      <c r="R32" s="3">
        <f t="shared" si="4"/>
        <v>2.1500000000000004</v>
      </c>
      <c r="S32" s="3">
        <f t="shared" si="5"/>
        <v>0.9941294093484654</v>
      </c>
      <c r="U32" s="3">
        <f t="shared" si="6"/>
        <v>0.7660663260225069</v>
      </c>
      <c r="Z32" s="3">
        <f t="shared" si="7"/>
        <v>5.3624828850756306E-05</v>
      </c>
      <c r="AF32" s="3">
        <v>2.1500000000000004</v>
      </c>
    </row>
    <row r="33" spans="1:32" ht="12.75">
      <c r="A33" s="2">
        <v>1985.2</v>
      </c>
      <c r="B33">
        <v>63.15</v>
      </c>
      <c r="C33" s="10">
        <f t="shared" si="0"/>
        <v>0.4933163590070011</v>
      </c>
      <c r="D33">
        <v>153.4</v>
      </c>
      <c r="E33">
        <v>5.875</v>
      </c>
      <c r="F33" s="1">
        <v>358.26805734437255</v>
      </c>
      <c r="G33" s="10">
        <f t="shared" si="1"/>
        <v>1.0640656173797503</v>
      </c>
      <c r="H33" s="3">
        <v>2.335756431407936</v>
      </c>
      <c r="J33" s="3">
        <v>0.7846398895227035</v>
      </c>
      <c r="K33" s="10"/>
      <c r="L33" s="10">
        <f t="shared" si="2"/>
        <v>1.4547223551750976</v>
      </c>
      <c r="M33" s="1">
        <f>US!C33</f>
        <v>1.2139917695473068</v>
      </c>
      <c r="N33" s="1">
        <f>US!E33</f>
        <v>6.83</v>
      </c>
      <c r="O33" s="1">
        <f>US!G33</f>
        <v>0.9154908364565673</v>
      </c>
      <c r="Q33" s="1">
        <f t="shared" si="3"/>
        <v>0.7206754105403057</v>
      </c>
      <c r="R33" s="3">
        <f t="shared" si="4"/>
        <v>0.9550000000000001</v>
      </c>
      <c r="S33" s="3">
        <f t="shared" si="5"/>
        <v>-0.148574780923183</v>
      </c>
      <c r="U33" s="3">
        <f t="shared" si="6"/>
        <v>0.7733892235945583</v>
      </c>
      <c r="Z33" s="3">
        <f t="shared" si="7"/>
        <v>0.00012657748382672652</v>
      </c>
      <c r="AF33" s="3">
        <v>0.9550000000000001</v>
      </c>
    </row>
    <row r="34" spans="1:32" ht="12.75">
      <c r="A34" s="2">
        <v>1985.3</v>
      </c>
      <c r="B34">
        <v>63.03</v>
      </c>
      <c r="C34" s="10">
        <f t="shared" si="0"/>
        <v>-0.1900237529691151</v>
      </c>
      <c r="D34">
        <v>155.20000000000002</v>
      </c>
      <c r="E34">
        <v>4.875</v>
      </c>
      <c r="F34" s="1">
        <v>368.4054952468564</v>
      </c>
      <c r="G34" s="10">
        <f t="shared" si="1"/>
        <v>2.8295678876946617</v>
      </c>
      <c r="H34" s="3">
        <v>2.33338146862541</v>
      </c>
      <c r="J34" s="3">
        <v>0.8665210911233578</v>
      </c>
      <c r="K34" s="10"/>
      <c r="L34" s="10">
        <f t="shared" si="2"/>
        <v>10.435513500398596</v>
      </c>
      <c r="M34" s="1">
        <f>US!C34</f>
        <v>0.7115267330758401</v>
      </c>
      <c r="N34" s="1">
        <f>US!E34</f>
        <v>7.26</v>
      </c>
      <c r="O34" s="1">
        <f>US!G34</f>
        <v>1.5557060242549436</v>
      </c>
      <c r="Q34" s="1">
        <f t="shared" si="3"/>
        <v>0.9015504860449552</v>
      </c>
      <c r="R34" s="3">
        <f t="shared" si="4"/>
        <v>2.385</v>
      </c>
      <c r="S34" s="3">
        <f t="shared" si="5"/>
        <v>-1.273861863439718</v>
      </c>
      <c r="U34" s="3">
        <f t="shared" si="6"/>
        <v>0.7846398895227035</v>
      </c>
      <c r="Z34" s="3">
        <f t="shared" si="7"/>
        <v>0.006704531175567004</v>
      </c>
      <c r="AF34" s="3">
        <v>2.385</v>
      </c>
    </row>
    <row r="35" spans="1:32" ht="12.75">
      <c r="A35" s="2">
        <v>1985.4</v>
      </c>
      <c r="B35">
        <v>63.15</v>
      </c>
      <c r="C35" s="10">
        <f t="shared" si="0"/>
        <v>0.19038553069965491</v>
      </c>
      <c r="D35">
        <v>164.4</v>
      </c>
      <c r="E35">
        <v>4.6875</v>
      </c>
      <c r="F35" s="1">
        <v>369.42709751609897</v>
      </c>
      <c r="G35" s="10">
        <f t="shared" si="1"/>
        <v>0.27730375426622267</v>
      </c>
      <c r="H35" s="3">
        <v>1.4515196979581366</v>
      </c>
      <c r="J35" s="3">
        <v>0.9404064436649519</v>
      </c>
      <c r="K35" s="10"/>
      <c r="L35" s="10">
        <f t="shared" si="2"/>
        <v>8.526665224710106</v>
      </c>
      <c r="M35" s="1">
        <f>US!C35</f>
        <v>0.9083568833265998</v>
      </c>
      <c r="N35" s="1">
        <f>US!E35</f>
        <v>7.26</v>
      </c>
      <c r="O35" s="1">
        <f>US!G35</f>
        <v>0.7501832742100811</v>
      </c>
      <c r="Q35" s="1">
        <f t="shared" si="3"/>
        <v>0.7179713526269449</v>
      </c>
      <c r="R35" s="3">
        <f t="shared" si="4"/>
        <v>2.5725</v>
      </c>
      <c r="S35" s="3">
        <f t="shared" si="5"/>
        <v>0.47287951994385846</v>
      </c>
      <c r="U35" s="3">
        <f t="shared" si="6"/>
        <v>0.8665210911233578</v>
      </c>
      <c r="Z35" s="3">
        <f t="shared" si="7"/>
        <v>0.005459045320195632</v>
      </c>
      <c r="AF35" s="3">
        <v>2.5725</v>
      </c>
    </row>
    <row r="36" spans="1:32" ht="12.75">
      <c r="A36" s="2">
        <v>1986.1</v>
      </c>
      <c r="B36">
        <v>63.31</v>
      </c>
      <c r="C36" s="10">
        <f t="shared" si="0"/>
        <v>0.25336500395882755</v>
      </c>
      <c r="D36">
        <v>162.60000000000002</v>
      </c>
      <c r="E36">
        <v>4.625</v>
      </c>
      <c r="F36" s="1">
        <v>370.37011499539983</v>
      </c>
      <c r="G36" s="10">
        <f t="shared" si="1"/>
        <v>0.2552648372686761</v>
      </c>
      <c r="H36" s="3">
        <v>0.9058677163274775</v>
      </c>
      <c r="J36" s="3">
        <v>0.9884743886285906</v>
      </c>
      <c r="K36" s="10"/>
      <c r="L36" s="10">
        <f t="shared" si="2"/>
        <v>5.111401063598464</v>
      </c>
      <c r="M36" s="1">
        <f>US!C36</f>
        <v>0.2000400080016007</v>
      </c>
      <c r="N36" s="1">
        <f>US!E36</f>
        <v>6.54</v>
      </c>
      <c r="O36" s="1">
        <f>US!G36</f>
        <v>0.9268570592835923</v>
      </c>
      <c r="Q36" s="1">
        <f t="shared" si="3"/>
        <v>-0.05332499595722684</v>
      </c>
      <c r="R36" s="3">
        <f t="shared" si="4"/>
        <v>1.915</v>
      </c>
      <c r="S36" s="3">
        <f t="shared" si="5"/>
        <v>0.6715922220149162</v>
      </c>
      <c r="U36" s="3">
        <f t="shared" si="6"/>
        <v>0.9404064436649519</v>
      </c>
      <c r="Z36" s="3">
        <f t="shared" si="7"/>
        <v>0.0023105273330274044</v>
      </c>
      <c r="AF36" s="3">
        <v>1.915</v>
      </c>
    </row>
    <row r="37" spans="1:32" ht="12.75">
      <c r="A37" s="2">
        <v>1986.2</v>
      </c>
      <c r="B37">
        <v>63.15</v>
      </c>
      <c r="C37" s="10">
        <f t="shared" si="0"/>
        <v>-0.2527246880429712</v>
      </c>
      <c r="D37">
        <v>170.20000000000002</v>
      </c>
      <c r="E37">
        <v>4.5625</v>
      </c>
      <c r="F37" s="1">
        <v>382.3150030665437</v>
      </c>
      <c r="G37" s="10">
        <f t="shared" si="1"/>
        <v>3.225122002970515</v>
      </c>
      <c r="H37" s="3">
        <v>-3.8402146384164078</v>
      </c>
      <c r="J37" s="3">
        <v>1.0315020733191673</v>
      </c>
      <c r="K37" s="10"/>
      <c r="L37" s="10">
        <f t="shared" si="2"/>
        <v>4.352938749406876</v>
      </c>
      <c r="M37" s="1">
        <f>US!C37</f>
        <v>-0.19964064683569704</v>
      </c>
      <c r="N37" s="1">
        <f>US!E37</f>
        <v>6.12</v>
      </c>
      <c r="O37" s="1">
        <f>US!G37</f>
        <v>0.4590634586437492</v>
      </c>
      <c r="Q37" s="1">
        <f t="shared" si="3"/>
        <v>0.05308404120727417</v>
      </c>
      <c r="R37" s="3">
        <f t="shared" si="4"/>
        <v>1.5575</v>
      </c>
      <c r="S37" s="3">
        <f t="shared" si="5"/>
        <v>-2.766058544326766</v>
      </c>
      <c r="U37" s="3">
        <f t="shared" si="6"/>
        <v>0.9884743886285906</v>
      </c>
      <c r="Z37" s="3">
        <f t="shared" si="7"/>
        <v>0.00185138164983169</v>
      </c>
      <c r="AF37" s="3">
        <v>1.5575</v>
      </c>
    </row>
    <row r="38" spans="1:32" ht="12.75">
      <c r="A38" s="2">
        <v>1986.3</v>
      </c>
      <c r="B38">
        <v>62.82</v>
      </c>
      <c r="C38" s="10">
        <f t="shared" si="0"/>
        <v>-0.5225653206650804</v>
      </c>
      <c r="D38">
        <v>172.3</v>
      </c>
      <c r="E38">
        <v>4.625</v>
      </c>
      <c r="F38" s="1">
        <v>387.1872600429313</v>
      </c>
      <c r="G38" s="10">
        <f t="shared" si="1"/>
        <v>1.2744090441932254</v>
      </c>
      <c r="H38" s="3">
        <v>3.16365680941705</v>
      </c>
      <c r="J38" s="3">
        <v>1.1031196222918411</v>
      </c>
      <c r="K38" s="10"/>
      <c r="L38" s="10">
        <f t="shared" si="2"/>
        <v>6.9430349027048255</v>
      </c>
      <c r="M38" s="1">
        <f>US!C38</f>
        <v>0.7201440288057581</v>
      </c>
      <c r="N38" s="1">
        <f>US!E38</f>
        <v>5.33</v>
      </c>
      <c r="O38" s="1">
        <f>US!G38</f>
        <v>1.006567523158708</v>
      </c>
      <c r="Q38" s="1">
        <f t="shared" si="3"/>
        <v>1.2427093494708386</v>
      </c>
      <c r="R38" s="3">
        <f t="shared" si="4"/>
        <v>0.7050000000000001</v>
      </c>
      <c r="S38" s="3">
        <f t="shared" si="5"/>
        <v>-0.2678415210345175</v>
      </c>
      <c r="U38" s="3">
        <f t="shared" si="6"/>
        <v>1.0315020733191673</v>
      </c>
      <c r="Z38" s="3">
        <f t="shared" si="7"/>
        <v>0.0051290733208533305</v>
      </c>
      <c r="AF38" s="3">
        <v>0.7050000000000001</v>
      </c>
    </row>
    <row r="39" spans="1:32" ht="12.75">
      <c r="A39" s="2">
        <v>1986.4</v>
      </c>
      <c r="B39">
        <v>62.56</v>
      </c>
      <c r="C39" s="10">
        <f t="shared" si="0"/>
        <v>-0.41388092964024237</v>
      </c>
      <c r="D39">
        <v>178.8</v>
      </c>
      <c r="E39">
        <v>4.5625</v>
      </c>
      <c r="F39" s="1">
        <v>389.8591429009504</v>
      </c>
      <c r="G39" s="10">
        <f t="shared" si="1"/>
        <v>0.6900750964075719</v>
      </c>
      <c r="H39" s="3">
        <v>1.2446571902083894</v>
      </c>
      <c r="J39" s="3">
        <v>1.1508142010472409</v>
      </c>
      <c r="K39" s="10"/>
      <c r="L39" s="10">
        <f t="shared" si="2"/>
        <v>4.323608953334501</v>
      </c>
      <c r="M39" s="1">
        <f>US!C39</f>
        <v>0.556107249255211</v>
      </c>
      <c r="N39" s="1">
        <f>US!E39</f>
        <v>5.84</v>
      </c>
      <c r="O39" s="1">
        <f>US!G39</f>
        <v>0.5177529307575757</v>
      </c>
      <c r="Q39" s="1">
        <f t="shared" si="3"/>
        <v>0.9699881788954534</v>
      </c>
      <c r="R39" s="3">
        <f t="shared" si="4"/>
        <v>1.2774999999999999</v>
      </c>
      <c r="S39" s="3">
        <f t="shared" si="5"/>
        <v>-0.17232216564999625</v>
      </c>
      <c r="U39" s="3">
        <f t="shared" si="6"/>
        <v>1.1031196222918411</v>
      </c>
      <c r="Z39" s="3">
        <f t="shared" si="7"/>
        <v>0.0022747728426550273</v>
      </c>
      <c r="AF39" s="3">
        <v>1.2774999999999999</v>
      </c>
    </row>
    <row r="40" spans="1:32" ht="12.75">
      <c r="A40" s="2">
        <v>1987.1</v>
      </c>
      <c r="B40">
        <v>62.980000000000004</v>
      </c>
      <c r="C40" s="10">
        <f t="shared" si="0"/>
        <v>0.6713554987212378</v>
      </c>
      <c r="D40">
        <v>175.70000000000002</v>
      </c>
      <c r="E40">
        <v>4.1875</v>
      </c>
      <c r="F40" s="1">
        <v>390.01631248083396</v>
      </c>
      <c r="G40" s="10">
        <f t="shared" si="1"/>
        <v>0.04031445273131595</v>
      </c>
      <c r="H40" s="3">
        <v>6.3778370927307915</v>
      </c>
      <c r="J40" s="3">
        <v>1.214166899381989</v>
      </c>
      <c r="K40" s="10"/>
      <c r="L40" s="10">
        <f t="shared" si="2"/>
        <v>5.505032721797942</v>
      </c>
      <c r="M40" s="1">
        <f>US!C40</f>
        <v>1.1060635986569034</v>
      </c>
      <c r="N40" s="1">
        <f>US!E40</f>
        <v>5.79</v>
      </c>
      <c r="O40" s="1">
        <f>US!G40</f>
        <v>0.6992297955147997</v>
      </c>
      <c r="Q40" s="1">
        <f t="shared" si="3"/>
        <v>0.4347080999356656</v>
      </c>
      <c r="R40" s="3">
        <f t="shared" si="4"/>
        <v>1.6025</v>
      </c>
      <c r="S40" s="3">
        <f t="shared" si="5"/>
        <v>0.6589153427834837</v>
      </c>
      <c r="U40" s="3">
        <f t="shared" si="6"/>
        <v>1.1508142010472409</v>
      </c>
      <c r="Z40" s="3">
        <f t="shared" si="7"/>
        <v>0.004013564386293595</v>
      </c>
      <c r="AF40" s="3">
        <v>1.6025</v>
      </c>
    </row>
    <row r="41" spans="1:32" ht="12.75">
      <c r="A41" s="2">
        <v>1987.2</v>
      </c>
      <c r="B41">
        <v>63.17</v>
      </c>
      <c r="C41" s="10">
        <f t="shared" si="0"/>
        <v>0.3016830739917431</v>
      </c>
      <c r="D41">
        <v>188.10000000000002</v>
      </c>
      <c r="E41">
        <v>3.875</v>
      </c>
      <c r="F41" s="1">
        <v>393.63121281815376</v>
      </c>
      <c r="G41" s="10">
        <f t="shared" si="1"/>
        <v>0.9268587547853979</v>
      </c>
      <c r="H41" s="3">
        <v>1.345659497795605</v>
      </c>
      <c r="J41" s="3">
        <v>1.1981931247678501</v>
      </c>
      <c r="K41" s="10"/>
      <c r="L41" s="10">
        <f t="shared" si="2"/>
        <v>-1.3156160509950943</v>
      </c>
      <c r="M41" s="1">
        <f>US!C41</f>
        <v>1.328384450087916</v>
      </c>
      <c r="N41" s="1">
        <f>US!E41</f>
        <v>5.89</v>
      </c>
      <c r="O41" s="1">
        <f>US!G41</f>
        <v>1.1225189853864226</v>
      </c>
      <c r="Q41" s="1">
        <f t="shared" si="3"/>
        <v>1.026701376096173</v>
      </c>
      <c r="R41" s="3">
        <f t="shared" si="4"/>
        <v>2.0149999999999997</v>
      </c>
      <c r="S41" s="3">
        <f t="shared" si="5"/>
        <v>0.19566023060102467</v>
      </c>
      <c r="U41" s="3">
        <f t="shared" si="6"/>
        <v>1.214166899381989</v>
      </c>
      <c r="Z41" s="3">
        <f t="shared" si="7"/>
        <v>0.0002551614754233067</v>
      </c>
      <c r="AF41" s="3">
        <v>2.0149999999999997</v>
      </c>
    </row>
    <row r="42" spans="1:32" ht="12.75">
      <c r="A42" s="2">
        <v>1987.3</v>
      </c>
      <c r="B42">
        <v>63.15</v>
      </c>
      <c r="C42" s="10">
        <f t="shared" si="0"/>
        <v>-0.031660598385319094</v>
      </c>
      <c r="D42">
        <v>188</v>
      </c>
      <c r="E42">
        <v>3.875</v>
      </c>
      <c r="F42" s="1">
        <v>398.346300214658</v>
      </c>
      <c r="G42" s="10">
        <f t="shared" si="1"/>
        <v>1.1978438810142045</v>
      </c>
      <c r="H42" s="3">
        <v>-1.9617139638302217</v>
      </c>
      <c r="J42" s="3">
        <v>1.1944719836596231</v>
      </c>
      <c r="K42" s="10"/>
      <c r="L42" s="10">
        <f t="shared" si="2"/>
        <v>-0.3105627157515167</v>
      </c>
      <c r="M42" s="1">
        <f>US!C42</f>
        <v>1.1374590321958644</v>
      </c>
      <c r="N42" s="1">
        <f>US!E42</f>
        <v>6.8100000000000005</v>
      </c>
      <c r="O42" s="1">
        <f>US!G42</f>
        <v>0.9069589385395371</v>
      </c>
      <c r="Q42" s="1">
        <f t="shared" si="3"/>
        <v>1.1691196305811835</v>
      </c>
      <c r="R42" s="3">
        <f t="shared" si="4"/>
        <v>2.9350000000000005</v>
      </c>
      <c r="S42" s="3">
        <f t="shared" si="5"/>
        <v>-0.29088494247466734</v>
      </c>
      <c r="U42" s="3">
        <f t="shared" si="6"/>
        <v>1.1981931247678501</v>
      </c>
      <c r="Z42" s="3">
        <f t="shared" si="7"/>
        <v>1.3846891147336616E-05</v>
      </c>
      <c r="AF42" s="3">
        <v>2.9350000000000005</v>
      </c>
    </row>
    <row r="43" spans="1:32" ht="12.75">
      <c r="A43" s="2">
        <v>1987.4</v>
      </c>
      <c r="B43">
        <v>63.17</v>
      </c>
      <c r="C43" s="10">
        <f t="shared" si="0"/>
        <v>0.03167062549485067</v>
      </c>
      <c r="D43">
        <v>191.8</v>
      </c>
      <c r="E43">
        <v>4.063000000000001</v>
      </c>
      <c r="F43" s="1">
        <v>403.69006593069616</v>
      </c>
      <c r="G43" s="10">
        <f t="shared" si="1"/>
        <v>1.3414874728743698</v>
      </c>
      <c r="H43" s="3">
        <v>11.24952816340226</v>
      </c>
      <c r="J43" s="3">
        <v>1.3762162310942294</v>
      </c>
      <c r="K43" s="10"/>
      <c r="L43" s="10">
        <f t="shared" si="2"/>
        <v>15.215446650977803</v>
      </c>
      <c r="M43" s="1">
        <f>US!C43</f>
        <v>0.8577964163172025</v>
      </c>
      <c r="N43" s="1">
        <f>US!E43</f>
        <v>5.8500000000000005</v>
      </c>
      <c r="O43" s="1">
        <f>US!G43</f>
        <v>1.650544524508657</v>
      </c>
      <c r="Q43" s="1">
        <f t="shared" si="3"/>
        <v>0.8261257908223518</v>
      </c>
      <c r="R43" s="3">
        <f t="shared" si="4"/>
        <v>1.787</v>
      </c>
      <c r="S43" s="3">
        <f t="shared" si="5"/>
        <v>0.3090570516342872</v>
      </c>
      <c r="U43" s="3">
        <f t="shared" si="6"/>
        <v>1.1944719836596231</v>
      </c>
      <c r="Z43" s="3">
        <f t="shared" si="7"/>
        <v>0.03303097147557139</v>
      </c>
      <c r="AF43" s="3">
        <v>1.787</v>
      </c>
    </row>
    <row r="44" spans="1:32" ht="12.75">
      <c r="A44" s="2">
        <v>1988.1</v>
      </c>
      <c r="B44">
        <v>63.59</v>
      </c>
      <c r="C44" s="10">
        <f t="shared" si="0"/>
        <v>0.6648725660915122</v>
      </c>
      <c r="D44">
        <v>188</v>
      </c>
      <c r="E44">
        <v>3.188</v>
      </c>
      <c r="F44" s="1">
        <v>411.5485449248697</v>
      </c>
      <c r="G44" s="10">
        <f t="shared" si="1"/>
        <v>1.946661475569389</v>
      </c>
      <c r="H44" s="3">
        <v>-0.6799066749773574</v>
      </c>
      <c r="J44" s="3">
        <v>1.3141986016926877</v>
      </c>
      <c r="K44" s="10"/>
      <c r="L44" s="10">
        <f t="shared" si="2"/>
        <v>-4.5063870052042265</v>
      </c>
      <c r="M44" s="1">
        <f>US!C44</f>
        <v>0.6048006048006149</v>
      </c>
      <c r="N44" s="1">
        <f>US!E44</f>
        <v>5.89</v>
      </c>
      <c r="O44" s="1">
        <f>US!G44</f>
        <v>0.5623870767098804</v>
      </c>
      <c r="Q44" s="1">
        <f t="shared" si="3"/>
        <v>-0.06007196129089731</v>
      </c>
      <c r="R44" s="3">
        <f t="shared" si="4"/>
        <v>2.7019999999999995</v>
      </c>
      <c r="S44" s="3">
        <f t="shared" si="5"/>
        <v>-1.3842743988595085</v>
      </c>
      <c r="U44" s="3">
        <f t="shared" si="6"/>
        <v>1.3762162310942294</v>
      </c>
      <c r="Z44" s="3">
        <f t="shared" si="7"/>
        <v>0.0038461863565869775</v>
      </c>
      <c r="AF44" s="3">
        <v>2.7019999999999995</v>
      </c>
    </row>
    <row r="45" spans="1:32" ht="12.75">
      <c r="A45" s="2">
        <v>1988.2</v>
      </c>
      <c r="B45">
        <v>63.89</v>
      </c>
      <c r="C45" s="10">
        <f t="shared" si="0"/>
        <v>0.47177229124075737</v>
      </c>
      <c r="D45">
        <v>205.3</v>
      </c>
      <c r="E45">
        <v>3.5</v>
      </c>
      <c r="F45" s="1">
        <v>413.19882551364606</v>
      </c>
      <c r="G45" s="10">
        <f t="shared" si="1"/>
        <v>0.40099293488635723</v>
      </c>
      <c r="H45" s="3">
        <v>-4.7702004199916646</v>
      </c>
      <c r="J45" s="3">
        <v>1.19799216513124</v>
      </c>
      <c r="K45" s="10"/>
      <c r="L45" s="10">
        <f t="shared" si="2"/>
        <v>-8.842380170833675</v>
      </c>
      <c r="M45" s="1">
        <f>US!C45</f>
        <v>1.2586887093744004</v>
      </c>
      <c r="N45" s="1">
        <f>US!E45</f>
        <v>6.75</v>
      </c>
      <c r="O45" s="1">
        <f>US!G45</f>
        <v>1.32128215668319</v>
      </c>
      <c r="Q45" s="1">
        <f t="shared" si="3"/>
        <v>0.786916418133643</v>
      </c>
      <c r="R45" s="3">
        <f t="shared" si="4"/>
        <v>3.25</v>
      </c>
      <c r="S45" s="3">
        <f t="shared" si="5"/>
        <v>0.9202892217968328</v>
      </c>
      <c r="U45" s="3">
        <f t="shared" si="6"/>
        <v>1.3141986016926877</v>
      </c>
      <c r="Z45" s="3">
        <f t="shared" si="7"/>
        <v>0.013503935898309767</v>
      </c>
      <c r="AF45" s="3">
        <v>3.25</v>
      </c>
    </row>
    <row r="46" spans="1:32" ht="12.75">
      <c r="A46" s="2">
        <v>1988.3</v>
      </c>
      <c r="B46">
        <v>63.96</v>
      </c>
      <c r="C46" s="10">
        <f t="shared" si="0"/>
        <v>0.10956331194240665</v>
      </c>
      <c r="D46">
        <v>198.3</v>
      </c>
      <c r="E46">
        <v>5.1875</v>
      </c>
      <c r="F46" s="1">
        <v>418.77834559950924</v>
      </c>
      <c r="G46" s="10">
        <f t="shared" si="1"/>
        <v>1.3503233168504991</v>
      </c>
      <c r="H46" s="3">
        <v>-10.764506613602254</v>
      </c>
      <c r="J46" s="3">
        <v>1.1606179129768688</v>
      </c>
      <c r="K46" s="10"/>
      <c r="L46" s="10">
        <f t="shared" si="2"/>
        <v>-3.1197409500818285</v>
      </c>
      <c r="M46" s="1">
        <f>US!C46</f>
        <v>1.3358070500927743</v>
      </c>
      <c r="N46" s="1">
        <f>US!E46</f>
        <v>7.49</v>
      </c>
      <c r="O46" s="1">
        <f>US!G46</f>
        <v>0.5772169037021158</v>
      </c>
      <c r="Q46" s="1">
        <f t="shared" si="3"/>
        <v>1.2262437381503677</v>
      </c>
      <c r="R46" s="3">
        <f t="shared" si="4"/>
        <v>2.3025</v>
      </c>
      <c r="S46" s="3">
        <f t="shared" si="5"/>
        <v>-0.7731064131483834</v>
      </c>
      <c r="U46" s="3">
        <f t="shared" si="6"/>
        <v>1.19799216513124</v>
      </c>
      <c r="Z46" s="3">
        <f t="shared" si="7"/>
        <v>0.0013968347240985188</v>
      </c>
      <c r="AF46" s="3">
        <v>2.3025</v>
      </c>
    </row>
    <row r="47" spans="1:32" ht="12.75">
      <c r="A47" s="2">
        <v>1988.4</v>
      </c>
      <c r="B47">
        <v>64.24</v>
      </c>
      <c r="C47" s="10">
        <f t="shared" si="0"/>
        <v>0.43777360850529856</v>
      </c>
      <c r="D47">
        <v>214</v>
      </c>
      <c r="E47">
        <v>4.875</v>
      </c>
      <c r="F47" s="1">
        <v>423.8863569457222</v>
      </c>
      <c r="G47" s="10">
        <f t="shared" si="1"/>
        <v>1.2197410395947017</v>
      </c>
      <c r="H47" s="3">
        <v>0.4082548253986578</v>
      </c>
      <c r="J47" s="3">
        <v>1.2332433065719535</v>
      </c>
      <c r="K47" s="10"/>
      <c r="L47" s="10">
        <f t="shared" si="2"/>
        <v>6.257476537546092</v>
      </c>
      <c r="M47" s="1">
        <f>US!C47</f>
        <v>1.0252654705236175</v>
      </c>
      <c r="N47" s="1">
        <f>US!E47</f>
        <v>8.39</v>
      </c>
      <c r="O47" s="1">
        <f>US!G47</f>
        <v>1.3245971362211728</v>
      </c>
      <c r="Q47" s="1">
        <f t="shared" si="3"/>
        <v>0.5874918620183189</v>
      </c>
      <c r="R47" s="3">
        <f t="shared" si="4"/>
        <v>3.5150000000000006</v>
      </c>
      <c r="S47" s="3">
        <f t="shared" si="5"/>
        <v>0.10485609662647111</v>
      </c>
      <c r="U47" s="3">
        <f t="shared" si="6"/>
        <v>1.1606179129768688</v>
      </c>
      <c r="Z47" s="3">
        <f t="shared" si="7"/>
        <v>0.005274447794840968</v>
      </c>
      <c r="AF47" s="3">
        <v>3.5150000000000006</v>
      </c>
    </row>
    <row r="48" spans="1:32" ht="12.75">
      <c r="A48" s="2">
        <v>1989.1</v>
      </c>
      <c r="B48">
        <v>65.13</v>
      </c>
      <c r="C48" s="10">
        <f t="shared" si="0"/>
        <v>1.3854296388543075</v>
      </c>
      <c r="D48">
        <v>204.8</v>
      </c>
      <c r="E48">
        <v>6</v>
      </c>
      <c r="F48" s="1">
        <v>435.83124501686603</v>
      </c>
      <c r="G48" s="10">
        <f t="shared" si="1"/>
        <v>2.817945865776794</v>
      </c>
      <c r="H48" s="3">
        <v>-4.308167226780137</v>
      </c>
      <c r="J48" s="3">
        <v>1.1633859183768438</v>
      </c>
      <c r="K48" s="10"/>
      <c r="L48" s="10">
        <f t="shared" si="2"/>
        <v>-5.664526036576856</v>
      </c>
      <c r="M48" s="1">
        <f>US!C48</f>
        <v>1.1235955056179803</v>
      </c>
      <c r="N48" s="1">
        <f>US!E48</f>
        <v>9.200000000000001</v>
      </c>
      <c r="O48" s="1">
        <f>US!G48</f>
        <v>1.0087389746656683</v>
      </c>
      <c r="Q48" s="1">
        <f t="shared" si="3"/>
        <v>-0.2618341332363272</v>
      </c>
      <c r="R48" s="3">
        <f t="shared" si="4"/>
        <v>3.200000000000001</v>
      </c>
      <c r="S48" s="3">
        <f t="shared" si="5"/>
        <v>-1.8092068911111259</v>
      </c>
      <c r="U48" s="3">
        <f t="shared" si="6"/>
        <v>1.2332433065719535</v>
      </c>
      <c r="Z48" s="3">
        <f t="shared" si="7"/>
        <v>0.004880054685442248</v>
      </c>
      <c r="AF48" s="3">
        <v>3.200000000000001</v>
      </c>
    </row>
    <row r="49" spans="1:32" ht="12.75">
      <c r="A49" s="2">
        <v>1989.2</v>
      </c>
      <c r="B49">
        <v>65.73</v>
      </c>
      <c r="C49" s="10">
        <f t="shared" si="0"/>
        <v>0.9212344541686068</v>
      </c>
      <c r="D49">
        <v>209.20000000000002</v>
      </c>
      <c r="E49">
        <v>6.438000000000001</v>
      </c>
      <c r="F49" s="1">
        <v>436.8528472861085</v>
      </c>
      <c r="G49" s="10">
        <f t="shared" si="1"/>
        <v>0.23440317345833073</v>
      </c>
      <c r="H49" s="3">
        <v>-5</v>
      </c>
      <c r="J49" s="3">
        <v>1.1272305073664513</v>
      </c>
      <c r="K49" s="10"/>
      <c r="L49" s="10">
        <f t="shared" si="2"/>
        <v>-3.1077745088093023</v>
      </c>
      <c r="M49" s="1">
        <f>US!C49</f>
        <v>1.6308243727598537</v>
      </c>
      <c r="N49" s="1">
        <f>US!E49</f>
        <v>8.26</v>
      </c>
      <c r="O49" s="1">
        <f>US!G49</f>
        <v>0.786344821068452</v>
      </c>
      <c r="Q49" s="1">
        <f t="shared" si="3"/>
        <v>0.7095899185912469</v>
      </c>
      <c r="R49" s="3">
        <f t="shared" si="4"/>
        <v>1.8219999999999992</v>
      </c>
      <c r="S49" s="3">
        <f t="shared" si="5"/>
        <v>0.5519416476101213</v>
      </c>
      <c r="U49" s="3">
        <f t="shared" si="6"/>
        <v>1.1633859183768438</v>
      </c>
      <c r="Z49" s="3">
        <f t="shared" si="7"/>
        <v>0.0013072137453304146</v>
      </c>
      <c r="AF49" s="3">
        <v>1.8219999999999992</v>
      </c>
    </row>
    <row r="50" spans="1:32" ht="12.75">
      <c r="A50" s="2">
        <v>1989.3</v>
      </c>
      <c r="B50">
        <v>65.76</v>
      </c>
      <c r="C50" s="10">
        <f t="shared" si="0"/>
        <v>0.045641259698769865</v>
      </c>
      <c r="D50">
        <v>207.70000000000002</v>
      </c>
      <c r="E50">
        <v>6.875</v>
      </c>
      <c r="F50" s="1">
        <v>442.668121741797</v>
      </c>
      <c r="G50" s="10">
        <f t="shared" si="1"/>
        <v>1.331174671703561</v>
      </c>
      <c r="H50" s="3">
        <v>0.01</v>
      </c>
      <c r="J50" s="3">
        <v>1.1733370880120149</v>
      </c>
      <c r="K50" s="10"/>
      <c r="L50" s="10">
        <f t="shared" si="2"/>
        <v>4.090253088809881</v>
      </c>
      <c r="M50" s="1">
        <f>US!C50</f>
        <v>0.8111444189737194</v>
      </c>
      <c r="N50" s="1">
        <f>US!E50</f>
        <v>8.14</v>
      </c>
      <c r="O50" s="1">
        <f>US!G50</f>
        <v>0.7465002985932889</v>
      </c>
      <c r="Q50" s="1">
        <f t="shared" si="3"/>
        <v>0.7655031592749495</v>
      </c>
      <c r="R50" s="3">
        <f t="shared" si="4"/>
        <v>1.2650000000000006</v>
      </c>
      <c r="S50" s="3">
        <f t="shared" si="5"/>
        <v>-0.5846743731102721</v>
      </c>
      <c r="U50" s="3">
        <f t="shared" si="6"/>
        <v>1.1272305073664513</v>
      </c>
      <c r="Z50" s="3">
        <f t="shared" si="7"/>
        <v>0.002125816778825861</v>
      </c>
      <c r="AF50" s="3">
        <v>1.2650000000000006</v>
      </c>
    </row>
    <row r="51" spans="1:32" ht="12.75">
      <c r="A51" s="2">
        <v>1989.4</v>
      </c>
      <c r="B51">
        <v>66.18</v>
      </c>
      <c r="C51" s="10">
        <f t="shared" si="0"/>
        <v>0.6386861313868675</v>
      </c>
      <c r="D51">
        <v>227.20000000000002</v>
      </c>
      <c r="E51">
        <v>8.25</v>
      </c>
      <c r="F51" s="1">
        <v>451.54820300521317</v>
      </c>
      <c r="G51" s="10">
        <f t="shared" si="1"/>
        <v>2.006035860110078</v>
      </c>
      <c r="H51" s="3">
        <v>-0.17246089139146223</v>
      </c>
      <c r="J51" s="3">
        <v>1.2830382345393891</v>
      </c>
      <c r="K51" s="10"/>
      <c r="L51" s="10">
        <f t="shared" si="2"/>
        <v>9.34949961508853</v>
      </c>
      <c r="M51" s="1">
        <f>US!C51</f>
        <v>0.962043029560955</v>
      </c>
      <c r="N51" s="1">
        <f>US!E51</f>
        <v>7.8500000000000005</v>
      </c>
      <c r="O51" s="1">
        <f>US!G51</f>
        <v>0.2115824820665635</v>
      </c>
      <c r="Q51" s="1">
        <f t="shared" si="3"/>
        <v>0.3233568981740875</v>
      </c>
      <c r="R51" s="3">
        <f t="shared" si="4"/>
        <v>-0.39999999999999947</v>
      </c>
      <c r="S51" s="3">
        <f t="shared" si="5"/>
        <v>-1.7944533780435146</v>
      </c>
      <c r="U51" s="3">
        <f t="shared" si="6"/>
        <v>1.1733370880120149</v>
      </c>
      <c r="Z51" s="3">
        <f t="shared" si="7"/>
        <v>0.012034341549420442</v>
      </c>
      <c r="AF51" s="3">
        <v>-0.39999999999999947</v>
      </c>
    </row>
    <row r="52" spans="1:32" ht="12.75">
      <c r="A52" s="2">
        <v>1990.1</v>
      </c>
      <c r="B52">
        <v>66.9</v>
      </c>
      <c r="C52" s="10">
        <f t="shared" si="0"/>
        <v>1.0879419764279197</v>
      </c>
      <c r="D52">
        <v>210.20000000000002</v>
      </c>
      <c r="E52">
        <v>8.1875</v>
      </c>
      <c r="F52" s="1">
        <v>466.08638914443424</v>
      </c>
      <c r="G52" s="10">
        <f t="shared" si="1"/>
        <v>3.219631047685345</v>
      </c>
      <c r="H52" s="3">
        <v>1.6777903492160833</v>
      </c>
      <c r="J52" s="3">
        <v>1.2981449508652134</v>
      </c>
      <c r="K52" s="10"/>
      <c r="L52" s="10">
        <f t="shared" si="2"/>
        <v>1.1774174704347384</v>
      </c>
      <c r="M52" s="1">
        <f>US!C52</f>
        <v>1.7325017325017233</v>
      </c>
      <c r="N52" s="1">
        <f>US!E52</f>
        <v>8.05</v>
      </c>
      <c r="O52" s="1">
        <f>US!G52</f>
        <v>1.0948755004107413</v>
      </c>
      <c r="Q52" s="1">
        <f t="shared" si="3"/>
        <v>0.6445597560738037</v>
      </c>
      <c r="R52" s="3">
        <f t="shared" si="4"/>
        <v>-0.1374999999999993</v>
      </c>
      <c r="S52" s="3">
        <f t="shared" si="5"/>
        <v>-2.124755547274604</v>
      </c>
      <c r="U52" s="3">
        <f t="shared" si="6"/>
        <v>1.2830382345393891</v>
      </c>
      <c r="Z52" s="3">
        <f t="shared" si="7"/>
        <v>0.00022821287814892572</v>
      </c>
      <c r="AF52" s="3">
        <v>-0.1374999999999993</v>
      </c>
    </row>
    <row r="53" spans="1:32" ht="12.75">
      <c r="A53" s="2">
        <v>1990.2</v>
      </c>
      <c r="B53">
        <v>67.25</v>
      </c>
      <c r="C53" s="10">
        <f t="shared" si="0"/>
        <v>0.523168908819116</v>
      </c>
      <c r="D53">
        <v>243.70000000000002</v>
      </c>
      <c r="E53">
        <v>8.3125</v>
      </c>
      <c r="F53" s="1">
        <v>473.00185065930697</v>
      </c>
      <c r="G53" s="10">
        <f t="shared" si="1"/>
        <v>1.4837295565671926</v>
      </c>
      <c r="H53" s="3">
        <v>2.9601590276754646</v>
      </c>
      <c r="J53" s="3">
        <v>1.3243980610812385</v>
      </c>
      <c r="K53" s="10"/>
      <c r="L53" s="10">
        <f t="shared" si="2"/>
        <v>2.0223558392710617</v>
      </c>
      <c r="M53" s="1">
        <f>US!C53</f>
        <v>1.0047683923705808</v>
      </c>
      <c r="N53" s="1">
        <f>US!E53</f>
        <v>8</v>
      </c>
      <c r="O53" s="1">
        <f>US!G53</f>
        <v>0.38669387688496926</v>
      </c>
      <c r="Q53" s="1">
        <f t="shared" si="3"/>
        <v>0.48159948355146476</v>
      </c>
      <c r="R53" s="3">
        <f t="shared" si="4"/>
        <v>-0.3125</v>
      </c>
      <c r="S53" s="3">
        <f t="shared" si="5"/>
        <v>-1.0970356796822234</v>
      </c>
      <c r="U53" s="3">
        <f t="shared" si="6"/>
        <v>1.2981449508652134</v>
      </c>
      <c r="Z53" s="3">
        <f t="shared" si="7"/>
        <v>0.0006892257960147591</v>
      </c>
      <c r="AF53" s="3">
        <v>-0.3125</v>
      </c>
    </row>
    <row r="54" spans="1:32" ht="12.75">
      <c r="A54" s="2">
        <v>1990.3</v>
      </c>
      <c r="B54">
        <v>67.55</v>
      </c>
      <c r="C54" s="10">
        <f t="shared" si="0"/>
        <v>0.4460966542750855</v>
      </c>
      <c r="D54">
        <v>257.8</v>
      </c>
      <c r="E54">
        <v>8.25</v>
      </c>
      <c r="F54" s="1">
        <v>487.38286721864466</v>
      </c>
      <c r="G54" s="10">
        <f t="shared" si="1"/>
        <v>3.0403721548430074</v>
      </c>
      <c r="H54" s="3">
        <v>-0.8698690355208405</v>
      </c>
      <c r="J54" s="3">
        <v>1.399325525096903</v>
      </c>
      <c r="K54" s="10"/>
      <c r="L54" s="10">
        <f t="shared" si="2"/>
        <v>5.657473097966759</v>
      </c>
      <c r="M54" s="1">
        <f>US!C54</f>
        <v>1.7366380037093343</v>
      </c>
      <c r="N54" s="1">
        <f>US!E54</f>
        <v>7.37</v>
      </c>
      <c r="O54" s="1">
        <f>US!G54</f>
        <v>0.024694582678796984</v>
      </c>
      <c r="Q54" s="1">
        <f t="shared" si="3"/>
        <v>1.2905413494342488</v>
      </c>
      <c r="R54" s="3">
        <f t="shared" si="4"/>
        <v>-0.8799999999999999</v>
      </c>
      <c r="S54" s="3">
        <f t="shared" si="5"/>
        <v>-3.0156775721642104</v>
      </c>
      <c r="U54" s="3">
        <f t="shared" si="6"/>
        <v>1.3243980610812385</v>
      </c>
      <c r="Z54" s="3">
        <f t="shared" si="7"/>
        <v>0.005614124863818702</v>
      </c>
      <c r="AF54" s="3">
        <v>-0.8799999999999999</v>
      </c>
    </row>
    <row r="55" spans="1:32" ht="12.75">
      <c r="A55" s="2">
        <v>1990.4</v>
      </c>
      <c r="B55">
        <v>68.18</v>
      </c>
      <c r="C55" s="10">
        <f t="shared" si="0"/>
        <v>0.9326424870466532</v>
      </c>
      <c r="D55">
        <v>292.2</v>
      </c>
      <c r="E55">
        <v>8.625</v>
      </c>
      <c r="F55" s="1">
        <v>493.1195568843914</v>
      </c>
      <c r="G55" s="10">
        <f t="shared" si="1"/>
        <v>1.1770396646243242</v>
      </c>
      <c r="H55" s="3">
        <v>5.2894778831401394</v>
      </c>
      <c r="J55" s="3">
        <v>1.453657402023491</v>
      </c>
      <c r="K55" s="10"/>
      <c r="L55" s="10">
        <f t="shared" si="2"/>
        <v>3.882718920804762</v>
      </c>
      <c r="M55" s="1">
        <f>US!C55</f>
        <v>1.6075571760026497</v>
      </c>
      <c r="N55" s="1">
        <f>US!E55</f>
        <v>6.63</v>
      </c>
      <c r="O55" s="1">
        <f>US!G55</f>
        <v>-0.8524317546467652</v>
      </c>
      <c r="Q55" s="1">
        <f t="shared" si="3"/>
        <v>0.6749146889559965</v>
      </c>
      <c r="R55" s="3">
        <f t="shared" si="4"/>
        <v>-1.995</v>
      </c>
      <c r="S55" s="3">
        <f t="shared" si="5"/>
        <v>-2.0294714192710894</v>
      </c>
      <c r="U55" s="3">
        <f t="shared" si="6"/>
        <v>1.399325525096903</v>
      </c>
      <c r="Z55" s="3">
        <f t="shared" si="7"/>
        <v>0.0029519528503658965</v>
      </c>
      <c r="AF55" s="3">
        <v>-1.995</v>
      </c>
    </row>
    <row r="56" spans="1:32" ht="12.75">
      <c r="A56" s="2">
        <v>1991.1</v>
      </c>
      <c r="B56">
        <v>68.8</v>
      </c>
      <c r="C56" s="10">
        <f t="shared" si="0"/>
        <v>0.9093575828688527</v>
      </c>
      <c r="D56">
        <v>272.5</v>
      </c>
      <c r="E56">
        <v>9.189</v>
      </c>
      <c r="F56">
        <v>512.46</v>
      </c>
      <c r="G56" s="10">
        <f t="shared" si="1"/>
        <v>3.922059639614517</v>
      </c>
      <c r="H56">
        <v>-7.05</v>
      </c>
      <c r="J56" s="3">
        <v>1.2713103395669916</v>
      </c>
      <c r="K56" s="10"/>
      <c r="L56" s="10">
        <f t="shared" si="2"/>
        <v>-12.5440191205075</v>
      </c>
      <c r="M56" s="1">
        <f>US!C56</f>
        <v>0.8318381993149604</v>
      </c>
      <c r="N56" s="1">
        <f>US!E56</f>
        <v>5.91</v>
      </c>
      <c r="O56" s="1">
        <f>US!G56</f>
        <v>-0.46926346214922754</v>
      </c>
      <c r="Q56" s="1">
        <f t="shared" si="3"/>
        <v>-0.07751938355389232</v>
      </c>
      <c r="R56" s="3">
        <f t="shared" si="4"/>
        <v>-3.279</v>
      </c>
      <c r="S56" s="3">
        <f t="shared" si="5"/>
        <v>-4.391323101763744</v>
      </c>
      <c r="U56" s="3">
        <f t="shared" si="6"/>
        <v>1.453657402023491</v>
      </c>
      <c r="Z56" s="3">
        <f t="shared" si="7"/>
        <v>0.03325045118651447</v>
      </c>
      <c r="AF56" s="3">
        <v>-3.279</v>
      </c>
    </row>
    <row r="57" spans="1:32" ht="12.75">
      <c r="A57" s="2">
        <v>1991.2</v>
      </c>
      <c r="B57">
        <v>69.47</v>
      </c>
      <c r="C57" s="10">
        <f t="shared" si="0"/>
        <v>0.9738372093023306</v>
      </c>
      <c r="D57">
        <v>281.90000000000003</v>
      </c>
      <c r="E57">
        <v>9.0625</v>
      </c>
      <c r="F57">
        <v>510.34000000000003</v>
      </c>
      <c r="G57" s="10">
        <f t="shared" si="1"/>
        <v>-0.4136908246497262</v>
      </c>
      <c r="H57">
        <v>-8.03</v>
      </c>
      <c r="J57" s="3">
        <v>1.1941439182250244</v>
      </c>
      <c r="K57" s="10"/>
      <c r="L57" s="10">
        <f t="shared" si="2"/>
        <v>-6.069833536337798</v>
      </c>
      <c r="M57" s="1">
        <f>US!C57</f>
        <v>0.598511808476232</v>
      </c>
      <c r="N57" s="1">
        <f>US!E57</f>
        <v>5.69</v>
      </c>
      <c r="O57" s="1">
        <f>US!G57</f>
        <v>0.7760589174022003</v>
      </c>
      <c r="Q57" s="1">
        <f t="shared" si="3"/>
        <v>-0.37532540082609867</v>
      </c>
      <c r="R57" s="3">
        <f t="shared" si="4"/>
        <v>-3.3724999999999996</v>
      </c>
      <c r="S57" s="3">
        <f t="shared" si="5"/>
        <v>1.1897497420519265</v>
      </c>
      <c r="U57" s="3">
        <f t="shared" si="6"/>
        <v>1.2713103395669916</v>
      </c>
      <c r="Z57" s="3">
        <f t="shared" si="7"/>
        <v>0.0059546565827260055</v>
      </c>
      <c r="AF57" s="3">
        <v>-3.3724999999999996</v>
      </c>
    </row>
    <row r="58" spans="1:32" ht="12.75">
      <c r="A58" s="2">
        <v>1991.3</v>
      </c>
      <c r="B58">
        <v>70.60000000000001</v>
      </c>
      <c r="C58" s="10">
        <f t="shared" si="0"/>
        <v>1.6266014106808724</v>
      </c>
      <c r="D58">
        <v>284.5</v>
      </c>
      <c r="E58">
        <v>9.3125</v>
      </c>
      <c r="F58">
        <v>507.76</v>
      </c>
      <c r="G58" s="10">
        <f t="shared" si="1"/>
        <v>-0.5055453227260309</v>
      </c>
      <c r="H58">
        <v>-4.71</v>
      </c>
      <c r="J58" s="3">
        <v>1.2970841548199645</v>
      </c>
      <c r="K58" s="10"/>
      <c r="L58" s="10">
        <f t="shared" si="2"/>
        <v>8.620421292933479</v>
      </c>
      <c r="M58" s="1">
        <f>US!C58</f>
        <v>0.7879080237980229</v>
      </c>
      <c r="N58" s="1">
        <f>US!E58</f>
        <v>5.26</v>
      </c>
      <c r="O58" s="1">
        <f>US!G58</f>
        <v>0.4800116762621931</v>
      </c>
      <c r="Q58" s="1">
        <f t="shared" si="3"/>
        <v>-0.8386933868828494</v>
      </c>
      <c r="R58" s="3">
        <f t="shared" si="4"/>
        <v>-4.0525</v>
      </c>
      <c r="S58" s="3">
        <f t="shared" si="5"/>
        <v>0.985556998988224</v>
      </c>
      <c r="U58" s="3">
        <f t="shared" si="6"/>
        <v>1.1941439182250244</v>
      </c>
      <c r="Z58" s="3">
        <f t="shared" si="7"/>
        <v>0.010596692310222249</v>
      </c>
      <c r="AF58" s="3">
        <v>-4.0525</v>
      </c>
    </row>
    <row r="59" spans="1:32" ht="12.75">
      <c r="A59" s="2">
        <v>1991.4</v>
      </c>
      <c r="B59">
        <v>71.93</v>
      </c>
      <c r="C59" s="10">
        <f t="shared" si="0"/>
        <v>1.8838526912181353</v>
      </c>
      <c r="D59">
        <v>304.5</v>
      </c>
      <c r="E59">
        <v>9.4375</v>
      </c>
      <c r="F59">
        <v>514.33</v>
      </c>
      <c r="G59" s="10">
        <f t="shared" si="1"/>
        <v>1.29391838663937</v>
      </c>
      <c r="H59">
        <v>-2.66</v>
      </c>
      <c r="J59" s="3">
        <v>1.4109944689016818</v>
      </c>
      <c r="K59" s="10"/>
      <c r="L59" s="10">
        <f t="shared" si="2"/>
        <v>8.782029574444072</v>
      </c>
      <c r="M59" s="1">
        <f>US!C59</f>
        <v>0.7498404594767027</v>
      </c>
      <c r="N59" s="1">
        <f>US!E59</f>
        <v>3.95</v>
      </c>
      <c r="O59" s="1">
        <f>US!G59</f>
        <v>0.4365701219036566</v>
      </c>
      <c r="Q59" s="1">
        <f t="shared" si="3"/>
        <v>-1.1340122317414325</v>
      </c>
      <c r="R59" s="3">
        <f t="shared" si="4"/>
        <v>-5.4875</v>
      </c>
      <c r="S59" s="3">
        <f t="shared" si="5"/>
        <v>-0.8573482647357134</v>
      </c>
      <c r="U59" s="3">
        <f t="shared" si="6"/>
        <v>1.2970841548199645</v>
      </c>
      <c r="Z59" s="3">
        <f t="shared" si="7"/>
        <v>0.012975559654195473</v>
      </c>
      <c r="AF59" s="3">
        <v>-5.4875</v>
      </c>
    </row>
    <row r="60" spans="1:32" ht="12.75">
      <c r="A60" s="2">
        <v>1992.1</v>
      </c>
      <c r="B60">
        <v>72.87</v>
      </c>
      <c r="C60" s="10">
        <f t="shared" si="0"/>
        <v>1.3068260809119936</v>
      </c>
      <c r="D60">
        <v>278.5</v>
      </c>
      <c r="E60">
        <v>9.5625</v>
      </c>
      <c r="F60">
        <v>522.57</v>
      </c>
      <c r="G60" s="10">
        <f t="shared" si="1"/>
        <v>1.6020842649660638</v>
      </c>
      <c r="H60">
        <v>-5.36</v>
      </c>
      <c r="J60" s="3">
        <v>1.3057387216817915</v>
      </c>
      <c r="K60" s="10"/>
      <c r="L60" s="10">
        <f t="shared" si="2"/>
        <v>-7.459685316968068</v>
      </c>
      <c r="M60" s="1">
        <f>US!C60</f>
        <v>0.6967537608867813</v>
      </c>
      <c r="N60" s="1">
        <f>US!E60</f>
        <v>4.15</v>
      </c>
      <c r="O60" s="1">
        <f>US!G60</f>
        <v>1.1812417400917763</v>
      </c>
      <c r="Q60" s="1">
        <f t="shared" si="3"/>
        <v>-0.6100723200252123</v>
      </c>
      <c r="R60" s="3">
        <f t="shared" si="4"/>
        <v>-5.4125</v>
      </c>
      <c r="S60" s="3">
        <f t="shared" si="5"/>
        <v>-0.4208425248742875</v>
      </c>
      <c r="U60" s="3">
        <f t="shared" si="6"/>
        <v>1.4109944689016818</v>
      </c>
      <c r="Z60" s="3">
        <f t="shared" si="7"/>
        <v>0.011078772322817442</v>
      </c>
      <c r="AF60" s="3">
        <v>-5.4125</v>
      </c>
    </row>
    <row r="61" spans="1:32" ht="12.75">
      <c r="A61" s="2">
        <v>1992.2</v>
      </c>
      <c r="B61">
        <v>73.7</v>
      </c>
      <c r="C61" s="10">
        <f t="shared" si="0"/>
        <v>1.1390146836832704</v>
      </c>
      <c r="D61">
        <v>289</v>
      </c>
      <c r="E61">
        <v>9.8125</v>
      </c>
      <c r="F61">
        <v>519.16</v>
      </c>
      <c r="G61" s="10">
        <f t="shared" si="1"/>
        <v>-0.6525441567637014</v>
      </c>
      <c r="H61">
        <v>-6.46</v>
      </c>
      <c r="J61" s="3">
        <v>1.4123695323644478</v>
      </c>
      <c r="K61" s="10"/>
      <c r="L61" s="10">
        <f t="shared" si="2"/>
        <v>8.16632063613123</v>
      </c>
      <c r="M61" s="1">
        <f>US!C61</f>
        <v>0.8177386381506446</v>
      </c>
      <c r="N61" s="1">
        <f>US!E61</f>
        <v>3.65</v>
      </c>
      <c r="O61" s="1">
        <f>US!G61</f>
        <v>1.1026586794841586</v>
      </c>
      <c r="Q61" s="1">
        <f t="shared" si="3"/>
        <v>-0.3212760455326258</v>
      </c>
      <c r="R61" s="3">
        <f t="shared" si="4"/>
        <v>-6.1625</v>
      </c>
      <c r="S61" s="3">
        <f t="shared" si="5"/>
        <v>1.75520283624786</v>
      </c>
      <c r="U61" s="3">
        <f t="shared" si="6"/>
        <v>1.3057387216817915</v>
      </c>
      <c r="Z61" s="3">
        <f t="shared" si="7"/>
        <v>0.011370129786840497</v>
      </c>
      <c r="AF61" s="3">
        <v>-6.1625</v>
      </c>
    </row>
    <row r="62" spans="1:32" ht="12.75">
      <c r="A62" s="2">
        <v>1992.3</v>
      </c>
      <c r="B62">
        <v>74.10000000000001</v>
      </c>
      <c r="C62" s="10">
        <f t="shared" si="0"/>
        <v>0.5427408412483015</v>
      </c>
      <c r="D62">
        <v>294.40000000000003</v>
      </c>
      <c r="E62">
        <v>9.8125</v>
      </c>
      <c r="F62">
        <v>517.61</v>
      </c>
      <c r="G62" s="10">
        <f t="shared" si="1"/>
        <v>-0.29855921103320027</v>
      </c>
      <c r="H62">
        <v>-3</v>
      </c>
      <c r="J62" s="3">
        <v>1.4466336834186846</v>
      </c>
      <c r="K62" s="10"/>
      <c r="L62" s="10">
        <f t="shared" si="2"/>
        <v>2.4260046870931307</v>
      </c>
      <c r="M62" s="1">
        <f>US!C62</f>
        <v>0.7955077211043493</v>
      </c>
      <c r="N62" s="1">
        <f>US!E62</f>
        <v>2.74</v>
      </c>
      <c r="O62" s="1">
        <f>US!G62</f>
        <v>0.97210996422743</v>
      </c>
      <c r="Q62" s="1">
        <f t="shared" si="3"/>
        <v>0.25276687985604784</v>
      </c>
      <c r="R62" s="3">
        <f t="shared" si="4"/>
        <v>-7.0725</v>
      </c>
      <c r="S62" s="3">
        <f t="shared" si="5"/>
        <v>1.2706691752606303</v>
      </c>
      <c r="U62" s="3">
        <f t="shared" si="6"/>
        <v>1.4123695323644478</v>
      </c>
      <c r="Z62" s="3">
        <f t="shared" si="7"/>
        <v>0.001174032047467553</v>
      </c>
      <c r="AF62" s="3">
        <v>-7.0725</v>
      </c>
    </row>
    <row r="63" spans="1:32" ht="12.75">
      <c r="A63" s="2">
        <v>1992.4</v>
      </c>
      <c r="B63">
        <v>74.33</v>
      </c>
      <c r="C63" s="10">
        <f t="shared" si="0"/>
        <v>0.3103913630229327</v>
      </c>
      <c r="D63">
        <v>331.90000000000003</v>
      </c>
      <c r="E63">
        <v>8.875</v>
      </c>
      <c r="F63">
        <v>516.51</v>
      </c>
      <c r="G63" s="10">
        <f t="shared" si="1"/>
        <v>-0.21251521415738273</v>
      </c>
      <c r="H63">
        <v>-5.64</v>
      </c>
      <c r="J63" s="3">
        <v>1.2483771097573153</v>
      </c>
      <c r="K63" s="10"/>
      <c r="L63" s="10">
        <f t="shared" si="2"/>
        <v>-13.704683910915815</v>
      </c>
      <c r="M63" s="1">
        <f>US!C63</f>
        <v>0.7118539151965253</v>
      </c>
      <c r="N63" s="1">
        <f>US!E63</f>
        <v>3.15</v>
      </c>
      <c r="O63" s="1">
        <f>US!G63</f>
        <v>1.0020177794805019</v>
      </c>
      <c r="Q63" s="1">
        <f t="shared" si="3"/>
        <v>0.4014625521735926</v>
      </c>
      <c r="R63" s="3">
        <f t="shared" si="4"/>
        <v>-5.725</v>
      </c>
      <c r="S63" s="3">
        <f t="shared" si="5"/>
        <v>1.2145329936378846</v>
      </c>
      <c r="U63" s="3">
        <f t="shared" si="6"/>
        <v>1.4466336834186846</v>
      </c>
      <c r="Z63" s="3">
        <f t="shared" si="7"/>
        <v>0.03930566899994595</v>
      </c>
      <c r="AF63" s="3">
        <v>-5.725</v>
      </c>
    </row>
    <row r="64" spans="1:32" ht="12.75">
      <c r="A64" s="2">
        <v>1993.1</v>
      </c>
      <c r="B64">
        <v>76.27</v>
      </c>
      <c r="C64" s="10">
        <f t="shared" si="0"/>
        <v>2.6099825104264784</v>
      </c>
      <c r="D64">
        <v>305.3</v>
      </c>
      <c r="E64">
        <v>8.4375</v>
      </c>
      <c r="F64">
        <v>511.96000000000004</v>
      </c>
      <c r="G64" s="10">
        <f t="shared" si="1"/>
        <v>-0.8809122766258115</v>
      </c>
      <c r="H64">
        <v>-3.49</v>
      </c>
      <c r="J64" s="3">
        <v>1.2284861365339492</v>
      </c>
      <c r="K64" s="10"/>
      <c r="L64" s="10">
        <f t="shared" si="2"/>
        <v>-1.5933465190845153</v>
      </c>
      <c r="M64" s="1">
        <f>US!C64</f>
        <v>0.8451137062077452</v>
      </c>
      <c r="N64" s="1">
        <f>US!E64</f>
        <v>2.96</v>
      </c>
      <c r="O64" s="1">
        <f>US!G64</f>
        <v>0.18643435707628164</v>
      </c>
      <c r="Q64" s="1">
        <f t="shared" si="3"/>
        <v>-1.7648688042187333</v>
      </c>
      <c r="R64" s="3">
        <f t="shared" si="4"/>
        <v>-5.4775</v>
      </c>
      <c r="S64" s="3">
        <f t="shared" si="5"/>
        <v>1.0673466337020932</v>
      </c>
      <c r="U64" s="3">
        <f t="shared" si="6"/>
        <v>1.2483771097573153</v>
      </c>
      <c r="Z64" s="3">
        <f t="shared" si="7"/>
        <v>0.0003956508157726665</v>
      </c>
      <c r="AF64" s="3">
        <v>-5.4775</v>
      </c>
    </row>
    <row r="65" spans="1:32" ht="12.75">
      <c r="A65" s="2">
        <v>1993.2</v>
      </c>
      <c r="B65">
        <v>76.93</v>
      </c>
      <c r="C65" s="10">
        <f t="shared" si="0"/>
        <v>0.8653467942834725</v>
      </c>
      <c r="D65">
        <v>316.20000000000005</v>
      </c>
      <c r="E65">
        <v>7.6875</v>
      </c>
      <c r="F65">
        <v>512.22</v>
      </c>
      <c r="G65" s="10">
        <f t="shared" si="1"/>
        <v>0.05078521759511734</v>
      </c>
      <c r="H65">
        <v>-5.8500000000000005</v>
      </c>
      <c r="J65" s="3">
        <v>1.1785503830288744</v>
      </c>
      <c r="K65" s="10"/>
      <c r="L65" s="10">
        <f t="shared" si="2"/>
        <v>-4.064820271066594</v>
      </c>
      <c r="M65" s="1">
        <f>US!C65</f>
        <v>0.7618467164406617</v>
      </c>
      <c r="N65" s="1">
        <f>US!E65</f>
        <v>3.1</v>
      </c>
      <c r="O65" s="1">
        <f>US!G65</f>
        <v>0.594658462139197</v>
      </c>
      <c r="Q65" s="1">
        <f t="shared" si="3"/>
        <v>-0.10350007784281079</v>
      </c>
      <c r="R65" s="3">
        <f t="shared" si="4"/>
        <v>-4.5875</v>
      </c>
      <c r="S65" s="3">
        <f t="shared" si="5"/>
        <v>0.5438732445440797</v>
      </c>
      <c r="U65" s="3">
        <f t="shared" si="6"/>
        <v>1.2284861365339492</v>
      </c>
      <c r="Z65" s="3">
        <f t="shared" si="7"/>
        <v>0.0024935794781195944</v>
      </c>
      <c r="AF65" s="3">
        <v>-4.5875</v>
      </c>
    </row>
    <row r="66" spans="1:32" ht="12.75">
      <c r="A66" s="2">
        <v>1993.3</v>
      </c>
      <c r="B66">
        <v>77.47</v>
      </c>
      <c r="C66" s="10">
        <f t="shared" si="0"/>
        <v>0.7019368256856673</v>
      </c>
      <c r="D66">
        <v>322.40000000000003</v>
      </c>
      <c r="E66">
        <v>6.75</v>
      </c>
      <c r="F66">
        <v>515.83</v>
      </c>
      <c r="G66" s="10">
        <f t="shared" si="1"/>
        <v>0.7047752918667882</v>
      </c>
      <c r="H66">
        <v>-5.78</v>
      </c>
      <c r="J66" s="3">
        <v>1.1901078237688334</v>
      </c>
      <c r="K66" s="10"/>
      <c r="L66" s="10">
        <f t="shared" si="2"/>
        <v>0.9806488467855257</v>
      </c>
      <c r="M66" s="1">
        <f>US!C66</f>
        <v>0.39316497807349027</v>
      </c>
      <c r="N66" s="1">
        <f>US!E66</f>
        <v>2.98</v>
      </c>
      <c r="O66" s="1">
        <f>US!G66</f>
        <v>0.48766332359575504</v>
      </c>
      <c r="Q66" s="1">
        <f t="shared" si="3"/>
        <v>-0.308771847612177</v>
      </c>
      <c r="R66" s="3">
        <f t="shared" si="4"/>
        <v>-3.77</v>
      </c>
      <c r="S66" s="3">
        <f t="shared" si="5"/>
        <v>-0.21711196827103318</v>
      </c>
      <c r="U66" s="3">
        <f t="shared" si="6"/>
        <v>1.1785503830288744</v>
      </c>
      <c r="Z66" s="3">
        <f t="shared" si="7"/>
        <v>0.00013357443645766433</v>
      </c>
      <c r="AF66" s="3">
        <v>-3.77</v>
      </c>
    </row>
    <row r="67" spans="1:32" ht="12.75">
      <c r="A67" s="2">
        <v>1993.4</v>
      </c>
      <c r="B67">
        <v>77.53</v>
      </c>
      <c r="C67" s="10">
        <f t="shared" si="0"/>
        <v>0.07744933522653152</v>
      </c>
      <c r="D67">
        <v>360.90000000000003</v>
      </c>
      <c r="E67">
        <v>6.4375</v>
      </c>
      <c r="F67">
        <v>515.51</v>
      </c>
      <c r="G67" s="10">
        <f t="shared" si="1"/>
        <v>-0.062035942073945805</v>
      </c>
      <c r="H67">
        <v>-4.2</v>
      </c>
      <c r="J67" s="3">
        <v>1.1250998526119191</v>
      </c>
      <c r="K67" s="10"/>
      <c r="L67" s="10">
        <f t="shared" si="2"/>
        <v>-5.462359784430881</v>
      </c>
      <c r="M67" s="1">
        <f>US!C67</f>
        <v>0.6928754330471465</v>
      </c>
      <c r="N67" s="1">
        <f>US!E67</f>
        <v>3.0100000000000002</v>
      </c>
      <c r="O67" s="1">
        <f>US!G67</f>
        <v>1.3349517238367747</v>
      </c>
      <c r="Q67" s="1">
        <f t="shared" si="3"/>
        <v>0.615426097820615</v>
      </c>
      <c r="R67" s="3">
        <f t="shared" si="4"/>
        <v>-3.4274999999999998</v>
      </c>
      <c r="S67" s="3">
        <f t="shared" si="5"/>
        <v>1.3969876659107205</v>
      </c>
      <c r="U67" s="3">
        <f t="shared" si="6"/>
        <v>1.1901078237688334</v>
      </c>
      <c r="Z67" s="3">
        <f t="shared" si="7"/>
        <v>0.004226036313938196</v>
      </c>
      <c r="AF67" s="3">
        <v>-3.4274999999999998</v>
      </c>
    </row>
    <row r="68" spans="1:32" ht="12.75">
      <c r="A68" s="2">
        <v>1994.1</v>
      </c>
      <c r="B68">
        <v>78.53</v>
      </c>
      <c r="C68" s="10">
        <f t="shared" si="0"/>
        <v>1.289823294208703</v>
      </c>
      <c r="D68">
        <v>336.5</v>
      </c>
      <c r="E68">
        <v>5.8125</v>
      </c>
      <c r="F68">
        <v>521.82</v>
      </c>
      <c r="G68" s="10">
        <f t="shared" si="1"/>
        <v>1.224030571666912</v>
      </c>
      <c r="H68">
        <v>-7.01</v>
      </c>
      <c r="J68" s="3">
        <v>1.175696012039127</v>
      </c>
      <c r="K68" s="10"/>
      <c r="L68" s="10">
        <f t="shared" si="2"/>
        <v>4.497037246049662</v>
      </c>
      <c r="M68" s="1">
        <f>US!C68</f>
        <v>0.6432311144353164</v>
      </c>
      <c r="N68" s="1">
        <f>US!E68</f>
        <v>3.5700000000000003</v>
      </c>
      <c r="O68" s="1">
        <f>US!G68</f>
        <v>0.9804414125475169</v>
      </c>
      <c r="Q68" s="1">
        <f t="shared" si="3"/>
        <v>-0.6465921797733865</v>
      </c>
      <c r="R68" s="3">
        <f t="shared" si="4"/>
        <v>-2.2424999999999997</v>
      </c>
      <c r="S68" s="3">
        <f t="shared" si="5"/>
        <v>-0.24358915911939505</v>
      </c>
      <c r="U68" s="3">
        <f t="shared" si="6"/>
        <v>1.1250998526119191</v>
      </c>
      <c r="Z68" s="3">
        <f t="shared" si="7"/>
        <v>0.0025599713487834456</v>
      </c>
      <c r="AF68" s="3">
        <v>-2.2424999999999997</v>
      </c>
    </row>
    <row r="69" spans="1:32" ht="12.75">
      <c r="A69" s="2">
        <v>1994.2</v>
      </c>
      <c r="B69">
        <v>79.07000000000001</v>
      </c>
      <c r="C69" s="10">
        <f t="shared" si="0"/>
        <v>0.6876352986119993</v>
      </c>
      <c r="D69">
        <v>350.5</v>
      </c>
      <c r="E69">
        <v>5.3125</v>
      </c>
      <c r="F69">
        <v>523.62</v>
      </c>
      <c r="G69" s="10">
        <f t="shared" si="1"/>
        <v>0.34494653328733804</v>
      </c>
      <c r="H69">
        <v>-5.94</v>
      </c>
      <c r="J69" s="3">
        <v>1.2224938875305622</v>
      </c>
      <c r="K69" s="10"/>
      <c r="L69" s="10">
        <f t="shared" si="2"/>
        <v>3.980440097799498</v>
      </c>
      <c r="M69" s="1">
        <f>US!C69</f>
        <v>0.6242568370987023</v>
      </c>
      <c r="N69" s="1">
        <f>US!E69</f>
        <v>4.23</v>
      </c>
      <c r="O69" s="1">
        <f>US!G69</f>
        <v>1.3666995070657384</v>
      </c>
      <c r="Q69" s="1">
        <f t="shared" si="3"/>
        <v>-0.06337846151329707</v>
      </c>
      <c r="R69" s="3">
        <f t="shared" si="4"/>
        <v>-1.0824999999999996</v>
      </c>
      <c r="S69" s="3">
        <f t="shared" si="5"/>
        <v>1.0217529737784004</v>
      </c>
      <c r="U69" s="3">
        <f t="shared" si="6"/>
        <v>1.175696012039127</v>
      </c>
      <c r="Z69" s="3">
        <f t="shared" si="7"/>
        <v>0.0021900411505118623</v>
      </c>
      <c r="AF69" s="3">
        <v>-1.0824999999999996</v>
      </c>
    </row>
    <row r="70" spans="1:32" ht="12.75">
      <c r="A70" s="2">
        <v>1994.3</v>
      </c>
      <c r="B70">
        <v>79.47</v>
      </c>
      <c r="C70" s="10">
        <f aca="true" t="shared" si="8" ref="C70:C133">(B70/B69-1)*100</f>
        <v>0.505880865056274</v>
      </c>
      <c r="D70">
        <v>350.1</v>
      </c>
      <c r="E70">
        <v>4.9375</v>
      </c>
      <c r="F70">
        <v>527.5600000000001</v>
      </c>
      <c r="G70" s="10">
        <f aca="true" t="shared" si="9" ref="G70:G133">(F70/F69-1)*100</f>
        <v>0.7524540697452453</v>
      </c>
      <c r="H70">
        <v>-7.38</v>
      </c>
      <c r="J70" s="3">
        <v>1.2544061014312773</v>
      </c>
      <c r="K70" s="10"/>
      <c r="L70" s="10">
        <f aca="true" t="shared" si="10" ref="L70:L133">(J70/J69-1)*100</f>
        <v>2.610419097078487</v>
      </c>
      <c r="M70" s="1">
        <f>US!C70</f>
        <v>0.8862629246676468</v>
      </c>
      <c r="N70" s="1">
        <f>US!E70</f>
        <v>4.79</v>
      </c>
      <c r="O70" s="1">
        <f>US!G70</f>
        <v>0.5897048429653218</v>
      </c>
      <c r="Q70" s="1">
        <f aca="true" t="shared" si="11" ref="Q70:Q133">M70-C70</f>
        <v>0.3803820596113727</v>
      </c>
      <c r="R70" s="3">
        <f aca="true" t="shared" si="12" ref="R70:R133">N70-E70</f>
        <v>-0.14749999999999996</v>
      </c>
      <c r="S70" s="3">
        <f aca="true" t="shared" si="13" ref="S70:S133">O70-G70</f>
        <v>-0.16274922677992354</v>
      </c>
      <c r="U70" s="3">
        <f t="shared" si="6"/>
        <v>1.2224938875305622</v>
      </c>
      <c r="Z70" s="3">
        <f t="shared" si="7"/>
        <v>0.0010183893960449928</v>
      </c>
      <c r="AF70" s="3">
        <v>-0.14749999999999996</v>
      </c>
    </row>
    <row r="71" spans="1:32" ht="12.75">
      <c r="A71" s="2">
        <v>1994.4</v>
      </c>
      <c r="B71">
        <v>79.43</v>
      </c>
      <c r="C71" s="10">
        <f t="shared" si="8"/>
        <v>-0.050333459166973515</v>
      </c>
      <c r="D71">
        <v>378.8</v>
      </c>
      <c r="E71">
        <v>5.0625</v>
      </c>
      <c r="F71">
        <v>534.52</v>
      </c>
      <c r="G71" s="10">
        <f t="shared" si="9"/>
        <v>1.3192812191977987</v>
      </c>
      <c r="H71">
        <v>-7.57</v>
      </c>
      <c r="J71" s="3">
        <v>1.2411259494613511</v>
      </c>
      <c r="K71" s="10"/>
      <c r="L71" s="10">
        <f t="shared" si="10"/>
        <v>-1.0586804348905465</v>
      </c>
      <c r="M71" s="1">
        <f>US!C71</f>
        <v>0.4685212298682462</v>
      </c>
      <c r="N71" s="1">
        <f>US!E71</f>
        <v>5.7</v>
      </c>
      <c r="O71" s="1">
        <f>US!G71</f>
        <v>1.1354820665304688</v>
      </c>
      <c r="Q71" s="1">
        <f t="shared" si="11"/>
        <v>0.5188546890352197</v>
      </c>
      <c r="R71" s="3">
        <f t="shared" si="12"/>
        <v>0.6375000000000002</v>
      </c>
      <c r="S71" s="3">
        <f t="shared" si="13"/>
        <v>-0.18379915266732993</v>
      </c>
      <c r="U71" s="3">
        <f aca="true" t="shared" si="14" ref="U71:U134">J70</f>
        <v>1.2544061014312773</v>
      </c>
      <c r="Z71" s="3">
        <f aca="true" t="shared" si="15" ref="Z71:Z134">(U71-J71)^2</f>
        <v>0.0001763624363443336</v>
      </c>
      <c r="AF71" s="3">
        <v>0.6375000000000002</v>
      </c>
    </row>
    <row r="72" spans="1:32" ht="12.75">
      <c r="A72" s="2">
        <v>1995.1</v>
      </c>
      <c r="B72">
        <v>80.17</v>
      </c>
      <c r="C72" s="10">
        <f t="shared" si="8"/>
        <v>0.9316379201812941</v>
      </c>
      <c r="D72">
        <v>349.3</v>
      </c>
      <c r="E72">
        <v>5</v>
      </c>
      <c r="F72">
        <v>532.09</v>
      </c>
      <c r="G72" s="10">
        <f t="shared" si="9"/>
        <v>-0.4546134849958694</v>
      </c>
      <c r="H72">
        <v>-6.28</v>
      </c>
      <c r="J72" s="3">
        <v>1.345460416554545</v>
      </c>
      <c r="K72" s="10"/>
      <c r="L72" s="10">
        <f t="shared" si="10"/>
        <v>8.406436682632812</v>
      </c>
      <c r="M72" s="1">
        <f>US!C72</f>
        <v>0.8306616146895873</v>
      </c>
      <c r="N72" s="1">
        <f>US!E72</f>
        <v>5.88</v>
      </c>
      <c r="O72" s="1">
        <f>US!G72</f>
        <v>0.3418049089790376</v>
      </c>
      <c r="Q72" s="1">
        <f t="shared" si="11"/>
        <v>-0.10097630549170677</v>
      </c>
      <c r="R72" s="3">
        <f t="shared" si="12"/>
        <v>0.8799999999999999</v>
      </c>
      <c r="S72" s="3">
        <f t="shared" si="13"/>
        <v>0.796418393974907</v>
      </c>
      <c r="U72" s="3">
        <f t="shared" si="14"/>
        <v>1.2411259494613511</v>
      </c>
      <c r="Z72" s="3">
        <f t="shared" si="15"/>
        <v>0.010885681023620745</v>
      </c>
      <c r="AF72" s="3">
        <v>0.8799999999999999</v>
      </c>
    </row>
    <row r="73" spans="1:32" ht="12.75">
      <c r="A73" s="2">
        <v>1995.2</v>
      </c>
      <c r="B73">
        <v>80.43</v>
      </c>
      <c r="C73" s="10">
        <f t="shared" si="8"/>
        <v>0.32431083946613537</v>
      </c>
      <c r="D73">
        <v>360.8</v>
      </c>
      <c r="E73">
        <v>4.5</v>
      </c>
      <c r="F73">
        <v>536.73</v>
      </c>
      <c r="G73" s="10">
        <f t="shared" si="9"/>
        <v>0.872032926760502</v>
      </c>
      <c r="H73">
        <v>-6.49</v>
      </c>
      <c r="J73" s="3">
        <v>1.3482903678136122</v>
      </c>
      <c r="K73" s="10"/>
      <c r="L73" s="10">
        <f t="shared" si="10"/>
        <v>0.21033329737891737</v>
      </c>
      <c r="M73" s="1">
        <f>US!C73</f>
        <v>0.8816302933950082</v>
      </c>
      <c r="N73" s="1">
        <f>US!E73</f>
        <v>5.66</v>
      </c>
      <c r="O73" s="1">
        <f>US!G73</f>
        <v>0.34940444407078886</v>
      </c>
      <c r="Q73" s="1">
        <f t="shared" si="11"/>
        <v>0.5573194539288728</v>
      </c>
      <c r="R73" s="3">
        <f t="shared" si="12"/>
        <v>1.1600000000000001</v>
      </c>
      <c r="S73" s="3">
        <f t="shared" si="13"/>
        <v>-0.5226284826897132</v>
      </c>
      <c r="U73" s="3">
        <f t="shared" si="14"/>
        <v>1.345460416554545</v>
      </c>
      <c r="Z73" s="3">
        <f t="shared" si="15"/>
        <v>8.008624128696398E-06</v>
      </c>
      <c r="AF73" s="3">
        <v>1.1600000000000001</v>
      </c>
    </row>
    <row r="74" spans="1:32" ht="12.75">
      <c r="A74" s="2">
        <v>1995.3</v>
      </c>
      <c r="B74">
        <v>80.7</v>
      </c>
      <c r="C74" s="10">
        <f t="shared" si="8"/>
        <v>0.33569563595672314</v>
      </c>
      <c r="D74">
        <v>364</v>
      </c>
      <c r="E74">
        <v>4.5</v>
      </c>
      <c r="F74">
        <v>538.54</v>
      </c>
      <c r="G74" s="10">
        <f t="shared" si="9"/>
        <v>0.3372272837366852</v>
      </c>
      <c r="H74">
        <v>-5.14</v>
      </c>
      <c r="J74" s="3">
        <v>1.3287977038375678</v>
      </c>
      <c r="K74" s="10"/>
      <c r="L74" s="10">
        <f t="shared" si="10"/>
        <v>-1.4457319017752601</v>
      </c>
      <c r="M74" s="1">
        <f>US!C74</f>
        <v>0.42979942693410766</v>
      </c>
      <c r="N74" s="1">
        <f>US!E74</f>
        <v>5.42</v>
      </c>
      <c r="O74" s="1">
        <f>US!G74</f>
        <v>0.8560457975116398</v>
      </c>
      <c r="Q74" s="1">
        <f t="shared" si="11"/>
        <v>0.09410379097738453</v>
      </c>
      <c r="R74" s="3">
        <f t="shared" si="12"/>
        <v>0.9199999999999999</v>
      </c>
      <c r="S74" s="3">
        <f t="shared" si="13"/>
        <v>0.5188185137749546</v>
      </c>
      <c r="U74" s="3">
        <f t="shared" si="14"/>
        <v>1.3482903678136122</v>
      </c>
      <c r="Z74" s="3">
        <f t="shared" si="15"/>
        <v>0.00037996394888298036</v>
      </c>
      <c r="AF74" s="3">
        <v>0.9199999999999999</v>
      </c>
    </row>
    <row r="75" spans="1:32" ht="12.75">
      <c r="A75" s="2">
        <v>1995.4</v>
      </c>
      <c r="B75">
        <v>80.60000000000001</v>
      </c>
      <c r="C75" s="10">
        <f t="shared" si="8"/>
        <v>-0.12391573729862992</v>
      </c>
      <c r="D75">
        <v>405</v>
      </c>
      <c r="E75">
        <v>4.0625</v>
      </c>
      <c r="F75">
        <v>538.28</v>
      </c>
      <c r="G75" s="10">
        <f t="shared" si="9"/>
        <v>-0.0482786793924328</v>
      </c>
      <c r="H75">
        <v>-6.1000000000000005</v>
      </c>
      <c r="J75" s="3">
        <v>1.3313983677056012</v>
      </c>
      <c r="K75" s="10"/>
      <c r="L75" s="10">
        <f t="shared" si="10"/>
        <v>0.19571556005271162</v>
      </c>
      <c r="M75" s="1">
        <f>US!C75</f>
        <v>0.4850213980028384</v>
      </c>
      <c r="N75" s="1">
        <f>US!E75</f>
        <v>5.08</v>
      </c>
      <c r="O75" s="1">
        <f>US!G75</f>
        <v>0.7099188815266055</v>
      </c>
      <c r="Q75" s="1">
        <f t="shared" si="11"/>
        <v>0.6089371353014683</v>
      </c>
      <c r="R75" s="3">
        <f t="shared" si="12"/>
        <v>1.0175</v>
      </c>
      <c r="S75" s="3">
        <f t="shared" si="13"/>
        <v>0.7581975609190383</v>
      </c>
      <c r="U75" s="3">
        <f t="shared" si="14"/>
        <v>1.3287977038375678</v>
      </c>
      <c r="Z75" s="3">
        <f t="shared" si="15"/>
        <v>6.763452554494292E-06</v>
      </c>
      <c r="AF75" s="3">
        <v>1.0175</v>
      </c>
    </row>
    <row r="76" spans="1:32" ht="12.75">
      <c r="A76" s="2">
        <v>1996.1</v>
      </c>
      <c r="B76">
        <v>81.33</v>
      </c>
      <c r="C76" s="10">
        <f t="shared" si="8"/>
        <v>0.9057071960297591</v>
      </c>
      <c r="D76">
        <v>386.1</v>
      </c>
      <c r="E76">
        <v>3.2188000000000003</v>
      </c>
      <c r="F76">
        <v>532.9</v>
      </c>
      <c r="G76" s="10">
        <f t="shared" si="9"/>
        <v>-0.9994798246265924</v>
      </c>
      <c r="H76">
        <v>-3.7</v>
      </c>
      <c r="J76" s="3">
        <v>1.301727392249515</v>
      </c>
      <c r="K76" s="10"/>
      <c r="L76" s="10">
        <f t="shared" si="10"/>
        <v>-2.228557295531175</v>
      </c>
      <c r="M76" s="1">
        <f>US!C76</f>
        <v>0.9085746734809774</v>
      </c>
      <c r="N76" s="1">
        <f>US!E76</f>
        <v>5.15</v>
      </c>
      <c r="O76" s="1">
        <f>US!G76</f>
        <v>0.656000255221989</v>
      </c>
      <c r="Q76" s="1">
        <f t="shared" si="11"/>
        <v>0.002867477451218292</v>
      </c>
      <c r="R76" s="3">
        <f t="shared" si="12"/>
        <v>1.9312</v>
      </c>
      <c r="S76" s="3">
        <f t="shared" si="13"/>
        <v>1.6554800798485814</v>
      </c>
      <c r="U76" s="3">
        <f t="shared" si="14"/>
        <v>1.3313983677056012</v>
      </c>
      <c r="Z76" s="3">
        <f t="shared" si="15"/>
        <v>0.0008803667845156705</v>
      </c>
      <c r="AF76" s="3">
        <v>1.9312</v>
      </c>
    </row>
    <row r="77" spans="1:32" ht="12.75">
      <c r="A77" s="2">
        <v>1996.2</v>
      </c>
      <c r="B77">
        <v>81.60000000000001</v>
      </c>
      <c r="C77" s="10">
        <f t="shared" si="8"/>
        <v>0.33198081888603514</v>
      </c>
      <c r="D77">
        <v>397.8</v>
      </c>
      <c r="E77">
        <v>3.2188000000000003</v>
      </c>
      <c r="F77">
        <v>540.51</v>
      </c>
      <c r="G77" s="10">
        <f t="shared" si="9"/>
        <v>1.4280352786639083</v>
      </c>
      <c r="H77">
        <v>-6.25</v>
      </c>
      <c r="J77" s="3">
        <v>1.2793286083463398</v>
      </c>
      <c r="K77" s="10"/>
      <c r="L77" s="10">
        <f t="shared" si="10"/>
        <v>-1.720696978225822</v>
      </c>
      <c r="M77" s="1">
        <f>US!C77</f>
        <v>0.9988745075970806</v>
      </c>
      <c r="N77" s="1">
        <f>US!E77</f>
        <v>5.16</v>
      </c>
      <c r="O77" s="1">
        <f>US!G77</f>
        <v>1.7459986002094308</v>
      </c>
      <c r="Q77" s="1">
        <f t="shared" si="11"/>
        <v>0.6668936887110455</v>
      </c>
      <c r="R77" s="3">
        <f t="shared" si="12"/>
        <v>1.9411999999999998</v>
      </c>
      <c r="S77" s="3">
        <f t="shared" si="13"/>
        <v>0.3179633215455224</v>
      </c>
      <c r="U77" s="3">
        <f t="shared" si="14"/>
        <v>1.301727392249515</v>
      </c>
      <c r="Z77" s="3">
        <f t="shared" si="15"/>
        <v>0.0005017055203411395</v>
      </c>
      <c r="AF77" s="3">
        <v>1.9411999999999998</v>
      </c>
    </row>
    <row r="78" spans="1:32" ht="12.75">
      <c r="A78" s="2">
        <v>1996.3</v>
      </c>
      <c r="B78">
        <v>81.8</v>
      </c>
      <c r="C78" s="10">
        <f t="shared" si="8"/>
        <v>0.2450980392156632</v>
      </c>
      <c r="D78">
        <v>405.5</v>
      </c>
      <c r="E78">
        <v>3.25</v>
      </c>
      <c r="F78">
        <v>543.8</v>
      </c>
      <c r="G78" s="10">
        <f t="shared" si="9"/>
        <v>0.6086843906680572</v>
      </c>
      <c r="H78">
        <v>-2.38</v>
      </c>
      <c r="J78" s="3">
        <v>1.2798034221943508</v>
      </c>
      <c r="K78" s="10"/>
      <c r="L78" s="10">
        <f t="shared" si="10"/>
        <v>0.03711429924362353</v>
      </c>
      <c r="M78" s="1">
        <f>US!C78</f>
        <v>0.5293216325393368</v>
      </c>
      <c r="N78" s="1">
        <f>US!E78</f>
        <v>5.04</v>
      </c>
      <c r="O78" s="1">
        <f>US!G78</f>
        <v>0.9250213141724695</v>
      </c>
      <c r="Q78" s="1">
        <f t="shared" si="11"/>
        <v>0.28422359332367364</v>
      </c>
      <c r="R78" s="3">
        <f t="shared" si="12"/>
        <v>1.79</v>
      </c>
      <c r="S78" s="3">
        <f t="shared" si="13"/>
        <v>0.3163369235044122</v>
      </c>
      <c r="U78" s="3">
        <f t="shared" si="14"/>
        <v>1.2793286083463398</v>
      </c>
      <c r="Z78" s="3">
        <f t="shared" si="15"/>
        <v>2.2544819026307819E-07</v>
      </c>
      <c r="AF78" s="3">
        <v>1.79</v>
      </c>
    </row>
    <row r="79" spans="1:32" ht="12.75">
      <c r="A79" s="2">
        <v>1996.4</v>
      </c>
      <c r="B79">
        <v>81.83</v>
      </c>
      <c r="C79" s="10">
        <f t="shared" si="8"/>
        <v>0.036674816625925644</v>
      </c>
      <c r="D79">
        <v>456.8</v>
      </c>
      <c r="E79">
        <v>3.125</v>
      </c>
      <c r="F79">
        <v>546.83</v>
      </c>
      <c r="G79" s="10">
        <f t="shared" si="9"/>
        <v>0.5571901434350934</v>
      </c>
      <c r="H79">
        <v>-1.19</v>
      </c>
      <c r="J79" s="3">
        <v>1.27111642155305</v>
      </c>
      <c r="K79" s="10"/>
      <c r="L79" s="10">
        <f t="shared" si="10"/>
        <v>-0.6787761691093297</v>
      </c>
      <c r="M79" s="1">
        <f>US!C79</f>
        <v>0.7205209921019806</v>
      </c>
      <c r="N79" s="1">
        <f>US!E79</f>
        <v>5.15</v>
      </c>
      <c r="O79" s="1">
        <f>US!G79</f>
        <v>1.0565667222934394</v>
      </c>
      <c r="Q79" s="1">
        <f t="shared" si="11"/>
        <v>0.683846175476055</v>
      </c>
      <c r="R79" s="3">
        <f t="shared" si="12"/>
        <v>2.0250000000000004</v>
      </c>
      <c r="S79" s="3">
        <f t="shared" si="13"/>
        <v>0.49937657885834597</v>
      </c>
      <c r="U79" s="3">
        <f t="shared" si="14"/>
        <v>1.2798034221943508</v>
      </c>
      <c r="Z79" s="3">
        <f t="shared" si="15"/>
        <v>7.546398014196228E-05</v>
      </c>
      <c r="AF79" s="3">
        <v>2.0250000000000004</v>
      </c>
    </row>
    <row r="80" spans="1:32" ht="12.75">
      <c r="A80" s="2">
        <v>1997.1</v>
      </c>
      <c r="B80">
        <v>82.77</v>
      </c>
      <c r="C80" s="10">
        <f t="shared" si="8"/>
        <v>1.1487229622387796</v>
      </c>
      <c r="D80">
        <v>423.6</v>
      </c>
      <c r="E80">
        <v>3.0625</v>
      </c>
      <c r="F80">
        <v>543.54</v>
      </c>
      <c r="G80" s="10">
        <f t="shared" si="9"/>
        <v>-0.601649507159463</v>
      </c>
      <c r="H80">
        <v>-6.8500000000000005</v>
      </c>
      <c r="J80" s="3">
        <v>1.1704530823881925</v>
      </c>
      <c r="K80" s="10"/>
      <c r="L80" s="10">
        <f t="shared" si="10"/>
        <v>-7.919285555438504</v>
      </c>
      <c r="M80" s="1">
        <f>US!C80</f>
        <v>0.6740954739304028</v>
      </c>
      <c r="N80" s="1">
        <f>US!E80</f>
        <v>5.34</v>
      </c>
      <c r="O80" s="1">
        <f>US!G80</f>
        <v>0.7621805154772732</v>
      </c>
      <c r="Q80" s="1">
        <f t="shared" si="11"/>
        <v>-0.47462748830837675</v>
      </c>
      <c r="R80" s="3">
        <f t="shared" si="12"/>
        <v>2.2775</v>
      </c>
      <c r="S80" s="3">
        <f t="shared" si="13"/>
        <v>1.3638300226367361</v>
      </c>
      <c r="U80" s="3">
        <f t="shared" si="14"/>
        <v>1.27111642155305</v>
      </c>
      <c r="Z80" s="3">
        <f t="shared" si="15"/>
        <v>0.01013310785181913</v>
      </c>
      <c r="AF80" s="3">
        <v>2.2775</v>
      </c>
    </row>
    <row r="81" spans="1:32" ht="12.75">
      <c r="A81" s="2">
        <v>1997.2</v>
      </c>
      <c r="B81">
        <v>82.87</v>
      </c>
      <c r="C81" s="10">
        <f t="shared" si="8"/>
        <v>0.12081672103421148</v>
      </c>
      <c r="D81">
        <v>436.90000000000003</v>
      </c>
      <c r="E81">
        <v>3.1406</v>
      </c>
      <c r="F81">
        <v>551.21</v>
      </c>
      <c r="G81" s="10">
        <f t="shared" si="9"/>
        <v>1.4111196968024542</v>
      </c>
      <c r="H81">
        <v>-3.79</v>
      </c>
      <c r="J81" s="3">
        <v>1.1268494416461017</v>
      </c>
      <c r="K81" s="10"/>
      <c r="L81" s="10">
        <f t="shared" si="10"/>
        <v>-3.7253642540820087</v>
      </c>
      <c r="M81" s="1">
        <f>US!C81</f>
        <v>0.3962831374692444</v>
      </c>
      <c r="N81" s="1">
        <f>US!E81</f>
        <v>5.17</v>
      </c>
      <c r="O81" s="1">
        <f>US!G81</f>
        <v>1.5085795018310977</v>
      </c>
      <c r="Q81" s="1">
        <f t="shared" si="11"/>
        <v>0.2754664164350329</v>
      </c>
      <c r="R81" s="3">
        <f t="shared" si="12"/>
        <v>2.0294</v>
      </c>
      <c r="S81" s="3">
        <f t="shared" si="13"/>
        <v>0.09745980502864349</v>
      </c>
      <c r="U81" s="3">
        <f t="shared" si="14"/>
        <v>1.1704530823881925</v>
      </c>
      <c r="Z81" s="3">
        <f t="shared" si="15"/>
        <v>0.0019012774859653188</v>
      </c>
      <c r="AF81" s="3">
        <v>2.0294</v>
      </c>
    </row>
    <row r="82" spans="1:32" ht="12.75">
      <c r="A82" s="2">
        <v>1997.3</v>
      </c>
      <c r="B82">
        <v>83.7</v>
      </c>
      <c r="C82" s="10">
        <f t="shared" si="8"/>
        <v>1.0015687220948477</v>
      </c>
      <c r="D82">
        <v>437.3</v>
      </c>
      <c r="E82">
        <v>3.1718</v>
      </c>
      <c r="F82">
        <v>553.34</v>
      </c>
      <c r="G82" s="10">
        <f t="shared" si="9"/>
        <v>0.3864225975581004</v>
      </c>
      <c r="H82">
        <v>-0.73</v>
      </c>
      <c r="J82" s="3">
        <v>1.1116545866868246</v>
      </c>
      <c r="K82" s="10"/>
      <c r="L82" s="10">
        <f t="shared" si="10"/>
        <v>-1.348437013651127</v>
      </c>
      <c r="M82" s="1">
        <f>US!C82</f>
        <v>0.39471893289779736</v>
      </c>
      <c r="N82" s="1">
        <f>US!E82</f>
        <v>5.11</v>
      </c>
      <c r="O82" s="1">
        <f>US!G82</f>
        <v>1.2733165515766087</v>
      </c>
      <c r="Q82" s="1">
        <f t="shared" si="11"/>
        <v>-0.6068497891970503</v>
      </c>
      <c r="R82" s="3">
        <f t="shared" si="12"/>
        <v>1.9382000000000001</v>
      </c>
      <c r="S82" s="3">
        <f t="shared" si="13"/>
        <v>0.8868939540185083</v>
      </c>
      <c r="U82" s="3">
        <f t="shared" si="14"/>
        <v>1.1268494416461017</v>
      </c>
      <c r="Z82" s="3">
        <f t="shared" si="15"/>
        <v>0.00023088361723346733</v>
      </c>
      <c r="AF82" s="3">
        <v>1.9382000000000001</v>
      </c>
    </row>
    <row r="83" spans="1:32" ht="12.75">
      <c r="A83" s="2">
        <v>1997.4</v>
      </c>
      <c r="B83">
        <v>83.57000000000001</v>
      </c>
      <c r="C83" s="10">
        <f t="shared" si="8"/>
        <v>-0.1553166069295009</v>
      </c>
      <c r="D83">
        <v>465</v>
      </c>
      <c r="E83">
        <v>3.7969000000000004</v>
      </c>
      <c r="F83">
        <v>557.28</v>
      </c>
      <c r="G83" s="10">
        <f t="shared" si="9"/>
        <v>0.7120396139805418</v>
      </c>
      <c r="H83">
        <v>1.55</v>
      </c>
      <c r="J83" s="3">
        <v>1.0907266420889596</v>
      </c>
      <c r="K83" s="10"/>
      <c r="L83" s="10">
        <f t="shared" si="10"/>
        <v>-1.8825941842455451</v>
      </c>
      <c r="M83" s="1">
        <f>US!C83</f>
        <v>0.3931670281995592</v>
      </c>
      <c r="N83" s="1">
        <f>US!E83</f>
        <v>5.3500000000000005</v>
      </c>
      <c r="O83" s="1">
        <f>US!G83</f>
        <v>0.7759429982686861</v>
      </c>
      <c r="Q83" s="1">
        <f t="shared" si="11"/>
        <v>0.5484836351290601</v>
      </c>
      <c r="R83" s="3">
        <f t="shared" si="12"/>
        <v>1.5531000000000001</v>
      </c>
      <c r="S83" s="3">
        <f t="shared" si="13"/>
        <v>0.06390338428814424</v>
      </c>
      <c r="U83" s="3">
        <f t="shared" si="14"/>
        <v>1.1116545866868246</v>
      </c>
      <c r="Z83" s="3">
        <f t="shared" si="15"/>
        <v>0.000437978865091305</v>
      </c>
      <c r="AF83" s="3">
        <v>1.5531000000000001</v>
      </c>
    </row>
    <row r="84" spans="1:32" ht="12.75">
      <c r="A84" s="2">
        <v>1998.1</v>
      </c>
      <c r="B84">
        <v>83.8</v>
      </c>
      <c r="C84" s="10">
        <f t="shared" si="8"/>
        <v>0.2752183798013563</v>
      </c>
      <c r="D84">
        <v>449.5</v>
      </c>
      <c r="E84">
        <v>3.4375</v>
      </c>
      <c r="F84">
        <v>561.74</v>
      </c>
      <c r="G84" s="10">
        <f t="shared" si="9"/>
        <v>0.8003158196956628</v>
      </c>
      <c r="H84">
        <v>-4.72</v>
      </c>
      <c r="J84" s="3">
        <v>1.0591425182172511</v>
      </c>
      <c r="K84" s="10"/>
      <c r="L84" s="10">
        <f t="shared" si="10"/>
        <v>-2.8956956448059845</v>
      </c>
      <c r="M84" s="1">
        <f>US!C84</f>
        <v>0.27008777852801646</v>
      </c>
      <c r="N84" s="1">
        <f>US!E84</f>
        <v>5.16</v>
      </c>
      <c r="O84" s="1">
        <f>US!G84</f>
        <v>0.9894178841673762</v>
      </c>
      <c r="Q84" s="1">
        <f t="shared" si="11"/>
        <v>-0.005130601273339863</v>
      </c>
      <c r="R84" s="3">
        <f t="shared" si="12"/>
        <v>1.7225000000000001</v>
      </c>
      <c r="S84" s="3">
        <f t="shared" si="13"/>
        <v>0.1891020644717134</v>
      </c>
      <c r="U84" s="3">
        <f t="shared" si="14"/>
        <v>1.0907266420889596</v>
      </c>
      <c r="Z84" s="3">
        <f t="shared" si="15"/>
        <v>0.000997556880743427</v>
      </c>
      <c r="AF84" s="3">
        <v>1.7225000000000001</v>
      </c>
    </row>
    <row r="85" spans="1:32" ht="12.75">
      <c r="A85" s="2">
        <v>1998.2</v>
      </c>
      <c r="B85">
        <v>84</v>
      </c>
      <c r="C85" s="10">
        <f t="shared" si="8"/>
        <v>0.23866348448686736</v>
      </c>
      <c r="D85">
        <v>463.5</v>
      </c>
      <c r="E85">
        <v>3.6406</v>
      </c>
      <c r="F85">
        <v>559.94</v>
      </c>
      <c r="G85" s="10">
        <f t="shared" si="9"/>
        <v>-0.3204329405062767</v>
      </c>
      <c r="H85">
        <v>-2.7800000000000002</v>
      </c>
      <c r="J85" s="3">
        <v>1.0855405992184106</v>
      </c>
      <c r="K85" s="10"/>
      <c r="L85" s="10">
        <f t="shared" si="10"/>
        <v>2.492401215805473</v>
      </c>
      <c r="M85" s="1">
        <f>US!C85</f>
        <v>0.5252525252525286</v>
      </c>
      <c r="N85" s="1">
        <f>US!E85</f>
        <v>5.1000000000000005</v>
      </c>
      <c r="O85" s="1">
        <f>US!G85</f>
        <v>0.9698579113994965</v>
      </c>
      <c r="Q85" s="1">
        <f t="shared" si="11"/>
        <v>0.2865890407656613</v>
      </c>
      <c r="R85" s="3">
        <f t="shared" si="12"/>
        <v>1.4594000000000005</v>
      </c>
      <c r="S85" s="3">
        <f t="shared" si="13"/>
        <v>1.2902908519057732</v>
      </c>
      <c r="U85" s="3">
        <f t="shared" si="14"/>
        <v>1.0591425182172511</v>
      </c>
      <c r="Z85" s="3">
        <f t="shared" si="15"/>
        <v>0.000696858680543777</v>
      </c>
      <c r="AF85" s="3">
        <v>1.4594000000000005</v>
      </c>
    </row>
    <row r="86" spans="1:32" ht="12.75">
      <c r="A86" s="2">
        <v>1998.3</v>
      </c>
      <c r="B86">
        <v>84.2</v>
      </c>
      <c r="C86" s="10">
        <f t="shared" si="8"/>
        <v>0.23809523809523725</v>
      </c>
      <c r="D86">
        <v>466.90000000000003</v>
      </c>
      <c r="E86">
        <v>3.5</v>
      </c>
      <c r="F86">
        <v>561.42</v>
      </c>
      <c r="G86" s="10">
        <f t="shared" si="9"/>
        <v>0.26431403364644</v>
      </c>
      <c r="H86">
        <v>-3.5100000000000002</v>
      </c>
      <c r="J86" s="3">
        <v>1.1705900944666205</v>
      </c>
      <c r="K86" s="10"/>
      <c r="L86" s="10">
        <f t="shared" si="10"/>
        <v>7.8347595022651095</v>
      </c>
      <c r="M86" s="1">
        <f>US!C86</f>
        <v>0.4019292604501512</v>
      </c>
      <c r="N86" s="1">
        <f>US!E86</f>
        <v>4.36</v>
      </c>
      <c r="O86" s="1">
        <f>US!G86</f>
        <v>1.3082004918884893</v>
      </c>
      <c r="Q86" s="1">
        <f t="shared" si="11"/>
        <v>0.16383402235491396</v>
      </c>
      <c r="R86" s="3">
        <f t="shared" si="12"/>
        <v>0.8600000000000003</v>
      </c>
      <c r="S86" s="3">
        <f t="shared" si="13"/>
        <v>1.0438864582420493</v>
      </c>
      <c r="U86" s="3">
        <f t="shared" si="14"/>
        <v>1.0855405992184106</v>
      </c>
      <c r="Z86" s="3">
        <f t="shared" si="15"/>
        <v>0.007233416641975283</v>
      </c>
      <c r="AF86" s="3">
        <v>0.8600000000000003</v>
      </c>
    </row>
    <row r="87" spans="1:32" ht="12.75">
      <c r="A87" s="2">
        <v>1998.4</v>
      </c>
      <c r="B87">
        <v>83.93</v>
      </c>
      <c r="C87" s="10">
        <f t="shared" si="8"/>
        <v>-0.3206650831353852</v>
      </c>
      <c r="D87">
        <v>513.4</v>
      </c>
      <c r="E87">
        <v>3.5781</v>
      </c>
      <c r="F87">
        <v>561.29</v>
      </c>
      <c r="G87" s="10">
        <f t="shared" si="9"/>
        <v>-0.023155569805133336</v>
      </c>
      <c r="H87">
        <v>-4.3500000000000005</v>
      </c>
      <c r="J87" s="3">
        <v>1.174301584132837</v>
      </c>
      <c r="K87" s="10"/>
      <c r="L87" s="10">
        <f t="shared" si="10"/>
        <v>0.3170614277158812</v>
      </c>
      <c r="M87" s="1">
        <f>US!C87</f>
        <v>0.33360021350412605</v>
      </c>
      <c r="N87" s="1">
        <f>US!E87</f>
        <v>4.47</v>
      </c>
      <c r="O87" s="1">
        <f>US!G87</f>
        <v>1.6415316425669957</v>
      </c>
      <c r="Q87" s="1">
        <f t="shared" si="11"/>
        <v>0.6542652966395113</v>
      </c>
      <c r="R87" s="3">
        <f t="shared" si="12"/>
        <v>0.8918999999999997</v>
      </c>
      <c r="S87" s="3">
        <f t="shared" si="13"/>
        <v>1.664687212372129</v>
      </c>
      <c r="U87" s="3">
        <f t="shared" si="14"/>
        <v>1.1705900944666205</v>
      </c>
      <c r="Z87" s="3">
        <f t="shared" si="15"/>
        <v>1.3775155542431741E-05</v>
      </c>
      <c r="AF87" s="3">
        <v>0.8918999999999997</v>
      </c>
    </row>
    <row r="88" spans="1:32" ht="12.75">
      <c r="A88" s="2">
        <v>1999.1</v>
      </c>
      <c r="B88">
        <v>83.97</v>
      </c>
      <c r="C88" s="10">
        <f t="shared" si="8"/>
        <v>0.04765876325507623</v>
      </c>
      <c r="D88">
        <v>505.1</v>
      </c>
      <c r="E88">
        <v>3.0625</v>
      </c>
      <c r="F88">
        <v>565.79</v>
      </c>
      <c r="G88" s="10">
        <f t="shared" si="9"/>
        <v>0.8017245986922994</v>
      </c>
      <c r="H88">
        <v>-9.73</v>
      </c>
      <c r="J88" s="3">
        <v>1.0795988210780874</v>
      </c>
      <c r="K88" s="10"/>
      <c r="L88" s="10">
        <f t="shared" si="10"/>
        <v>-8.064603193453312</v>
      </c>
      <c r="M88" s="1">
        <f>US!C88</f>
        <v>0.39898922729086905</v>
      </c>
      <c r="N88" s="1">
        <f>US!E88</f>
        <v>4.5</v>
      </c>
      <c r="O88" s="1">
        <f>US!G88</f>
        <v>0.7985006141528306</v>
      </c>
      <c r="Q88" s="1">
        <f t="shared" si="11"/>
        <v>0.3513304640357928</v>
      </c>
      <c r="R88" s="3">
        <f t="shared" si="12"/>
        <v>1.4375</v>
      </c>
      <c r="S88" s="3">
        <f t="shared" si="13"/>
        <v>-0.003223984539468816</v>
      </c>
      <c r="U88" s="3">
        <f t="shared" si="14"/>
        <v>1.174301584132837</v>
      </c>
      <c r="Z88" s="3">
        <f t="shared" si="15"/>
        <v>0.008968613330204059</v>
      </c>
      <c r="AF88" s="3">
        <v>1.4375</v>
      </c>
    </row>
    <row r="89" spans="1:32" ht="12.75">
      <c r="A89" s="2">
        <v>1999.2</v>
      </c>
      <c r="B89">
        <v>84.43</v>
      </c>
      <c r="C89" s="10">
        <f t="shared" si="8"/>
        <v>0.5478146957246688</v>
      </c>
      <c r="D89">
        <v>535</v>
      </c>
      <c r="E89">
        <v>2.5313000000000003</v>
      </c>
      <c r="F89">
        <v>567.02</v>
      </c>
      <c r="G89" s="10">
        <f t="shared" si="9"/>
        <v>0.21739514660916726</v>
      </c>
      <c r="H89">
        <v>-4.83</v>
      </c>
      <c r="J89" s="3">
        <v>1.031299953591502</v>
      </c>
      <c r="K89" s="10"/>
      <c r="L89" s="10">
        <f t="shared" si="10"/>
        <v>-4.47377919867995</v>
      </c>
      <c r="M89" s="1">
        <f>US!C89</f>
        <v>0.9670154987415636</v>
      </c>
      <c r="N89" s="1">
        <f>US!E89</f>
        <v>4.78</v>
      </c>
      <c r="O89" s="1">
        <f>US!G89</f>
        <v>0.8247086414082005</v>
      </c>
      <c r="Q89" s="1">
        <f t="shared" si="11"/>
        <v>0.4192008030168948</v>
      </c>
      <c r="R89" s="3">
        <f t="shared" si="12"/>
        <v>2.2487</v>
      </c>
      <c r="S89" s="3">
        <f t="shared" si="13"/>
        <v>0.6073134947990333</v>
      </c>
      <c r="U89" s="3">
        <f t="shared" si="14"/>
        <v>1.0795988210780874</v>
      </c>
      <c r="Z89" s="3">
        <f t="shared" si="15"/>
        <v>0.0023327806004867367</v>
      </c>
      <c r="AF89" s="3">
        <v>2.2487</v>
      </c>
    </row>
    <row r="90" spans="1:32" ht="12.75">
      <c r="A90" s="2">
        <v>1999.3</v>
      </c>
      <c r="B90">
        <v>84.77</v>
      </c>
      <c r="C90" s="10">
        <f t="shared" si="8"/>
        <v>0.40270046192110165</v>
      </c>
      <c r="D90">
        <v>535.3000000000001</v>
      </c>
      <c r="E90">
        <v>2.6719</v>
      </c>
      <c r="F90">
        <v>572.95</v>
      </c>
      <c r="G90" s="10">
        <f t="shared" si="9"/>
        <v>1.045818489647643</v>
      </c>
      <c r="H90">
        <v>-7.86</v>
      </c>
      <c r="J90" s="3">
        <v>1.064996751759907</v>
      </c>
      <c r="K90" s="10"/>
      <c r="L90" s="10">
        <f t="shared" si="10"/>
        <v>3.2674100343994095</v>
      </c>
      <c r="M90" s="1">
        <f>US!C90</f>
        <v>0.6166360535292625</v>
      </c>
      <c r="N90" s="1">
        <f>US!E90</f>
        <v>4.86</v>
      </c>
      <c r="O90" s="1">
        <f>US!G90</f>
        <v>1.258522030969389</v>
      </c>
      <c r="Q90" s="1">
        <f t="shared" si="11"/>
        <v>0.2139355916081609</v>
      </c>
      <c r="R90" s="3">
        <f t="shared" si="12"/>
        <v>2.1881000000000004</v>
      </c>
      <c r="S90" s="3">
        <f t="shared" si="13"/>
        <v>0.21270354132174596</v>
      </c>
      <c r="U90" s="3">
        <f t="shared" si="14"/>
        <v>1.031299953591502</v>
      </c>
      <c r="Z90" s="3">
        <f t="shared" si="15"/>
        <v>0.001135474206802229</v>
      </c>
      <c r="AF90" s="3">
        <v>2.1881000000000004</v>
      </c>
    </row>
    <row r="91" spans="1:32" ht="12.75">
      <c r="A91" s="2">
        <v>1999.4</v>
      </c>
      <c r="B91">
        <v>84.73</v>
      </c>
      <c r="C91" s="10">
        <f t="shared" si="8"/>
        <v>-0.04718650465965757</v>
      </c>
      <c r="D91">
        <v>557.6</v>
      </c>
      <c r="E91">
        <v>3.4687</v>
      </c>
      <c r="F91">
        <v>580.11</v>
      </c>
      <c r="G91" s="10">
        <f t="shared" si="9"/>
        <v>1.2496727463129353</v>
      </c>
      <c r="H91">
        <v>-7.24</v>
      </c>
      <c r="J91" s="3">
        <v>1.0023957257846252</v>
      </c>
      <c r="K91" s="10"/>
      <c r="L91" s="10">
        <f t="shared" si="10"/>
        <v>-5.878048536001035</v>
      </c>
      <c r="M91" s="1">
        <f>US!C91</f>
        <v>0.6258964662928745</v>
      </c>
      <c r="N91" s="1">
        <f>US!E91</f>
        <v>5.22</v>
      </c>
      <c r="O91" s="1">
        <f>US!G91</f>
        <v>1.7358185266746817</v>
      </c>
      <c r="Q91" s="1">
        <f t="shared" si="11"/>
        <v>0.6730829709525321</v>
      </c>
      <c r="R91" s="3">
        <f t="shared" si="12"/>
        <v>1.7512999999999996</v>
      </c>
      <c r="S91" s="3">
        <f t="shared" si="13"/>
        <v>0.4861457803617464</v>
      </c>
      <c r="U91" s="3">
        <f t="shared" si="14"/>
        <v>1.064996751759907</v>
      </c>
      <c r="Z91" s="3">
        <f t="shared" si="15"/>
        <v>0.003918888453157911</v>
      </c>
      <c r="AF91" s="3">
        <v>1.7512999999999996</v>
      </c>
    </row>
    <row r="92" spans="1:32" ht="12.75">
      <c r="A92" s="2">
        <v>2000.1</v>
      </c>
      <c r="B92">
        <v>85.27</v>
      </c>
      <c r="C92" s="10">
        <f t="shared" si="8"/>
        <v>0.6373185412486659</v>
      </c>
      <c r="D92">
        <v>560.2</v>
      </c>
      <c r="E92">
        <v>3.4688000000000003</v>
      </c>
      <c r="F92">
        <v>585.5600000000001</v>
      </c>
      <c r="G92" s="10">
        <f t="shared" si="9"/>
        <v>0.9394769957421945</v>
      </c>
      <c r="H92">
        <v>-6.32</v>
      </c>
      <c r="J92" s="3">
        <v>0.9569011712470334</v>
      </c>
      <c r="K92" s="10"/>
      <c r="L92" s="10">
        <f t="shared" si="10"/>
        <v>-4.5385822552246875</v>
      </c>
      <c r="M92" s="1">
        <f>US!C92</f>
        <v>0.9848386678761312</v>
      </c>
      <c r="N92" s="1">
        <f>US!E92</f>
        <v>5.88</v>
      </c>
      <c r="O92" s="1">
        <f>US!G92</f>
        <v>0.2901730505441069</v>
      </c>
      <c r="Q92" s="1">
        <f t="shared" si="11"/>
        <v>0.34752012662746523</v>
      </c>
      <c r="R92" s="3">
        <f t="shared" si="12"/>
        <v>2.4111999999999996</v>
      </c>
      <c r="S92" s="3">
        <f t="shared" si="13"/>
        <v>-0.6493039451980875</v>
      </c>
      <c r="U92" s="3">
        <f t="shared" si="14"/>
        <v>1.0023957257846252</v>
      </c>
      <c r="Z92" s="3">
        <f t="shared" si="15"/>
        <v>0.002069754492573912</v>
      </c>
      <c r="AF92" s="3">
        <v>2.4111999999999996</v>
      </c>
    </row>
    <row r="93" spans="1:32" ht="12.75">
      <c r="A93" s="2">
        <v>2000.2</v>
      </c>
      <c r="B93">
        <v>85.37</v>
      </c>
      <c r="C93" s="10">
        <f t="shared" si="8"/>
        <v>0.11727453969743173</v>
      </c>
      <c r="D93">
        <v>561</v>
      </c>
      <c r="E93">
        <v>4.0625</v>
      </c>
      <c r="F93">
        <v>591.49</v>
      </c>
      <c r="G93" s="10">
        <f t="shared" si="9"/>
        <v>1.0127057859143251</v>
      </c>
      <c r="H93">
        <v>-7.5200000000000005</v>
      </c>
      <c r="J93" s="3">
        <v>0.9585981460711854</v>
      </c>
      <c r="K93" s="10"/>
      <c r="L93" s="10">
        <f t="shared" si="10"/>
        <v>0.1773406570231728</v>
      </c>
      <c r="M93" s="1">
        <f>US!C93</f>
        <v>1.0650583857307883</v>
      </c>
      <c r="N93" s="1">
        <f>US!E93</f>
        <v>5.87</v>
      </c>
      <c r="O93" s="1">
        <f>US!G93</f>
        <v>1.8887709820176957</v>
      </c>
      <c r="Q93" s="1">
        <f t="shared" si="11"/>
        <v>0.9477838460333565</v>
      </c>
      <c r="R93" s="3">
        <f t="shared" si="12"/>
        <v>1.8075</v>
      </c>
      <c r="S93" s="3">
        <f t="shared" si="13"/>
        <v>0.8760651961033705</v>
      </c>
      <c r="U93" s="3">
        <f t="shared" si="14"/>
        <v>0.9569011712470334</v>
      </c>
      <c r="Z93" s="3">
        <f t="shared" si="15"/>
        <v>2.879723553805666E-06</v>
      </c>
      <c r="AF93" s="3">
        <v>1.8075</v>
      </c>
    </row>
    <row r="94" spans="1:32" ht="12.75">
      <c r="A94" s="2">
        <v>2000.3</v>
      </c>
      <c r="B94">
        <v>85.93</v>
      </c>
      <c r="C94" s="10">
        <f t="shared" si="8"/>
        <v>0.6559681386903993</v>
      </c>
      <c r="D94">
        <v>545.7</v>
      </c>
      <c r="E94">
        <v>4.625</v>
      </c>
      <c r="F94">
        <v>590.66</v>
      </c>
      <c r="G94" s="10">
        <f t="shared" si="9"/>
        <v>-0.14032358957887237</v>
      </c>
      <c r="H94">
        <v>-12.72</v>
      </c>
      <c r="J94" s="3">
        <v>0.8825034858887693</v>
      </c>
      <c r="K94" s="10"/>
      <c r="L94" s="10">
        <f t="shared" si="10"/>
        <v>-7.938118855569476</v>
      </c>
      <c r="M94" s="1">
        <f>US!C94</f>
        <v>0.7872016251904368</v>
      </c>
      <c r="N94" s="1">
        <f>US!E94</f>
        <v>6.21</v>
      </c>
      <c r="O94" s="1">
        <f>US!G94</f>
        <v>0.12027765667421697</v>
      </c>
      <c r="Q94" s="1">
        <f t="shared" si="11"/>
        <v>0.13123348650003752</v>
      </c>
      <c r="R94" s="3">
        <f t="shared" si="12"/>
        <v>1.585</v>
      </c>
      <c r="S94" s="3">
        <f t="shared" si="13"/>
        <v>0.26060124625308934</v>
      </c>
      <c r="U94" s="3">
        <f t="shared" si="14"/>
        <v>0.9585981460711854</v>
      </c>
      <c r="Z94" s="3">
        <f t="shared" si="15"/>
        <v>0.005790397308277393</v>
      </c>
      <c r="AF94" s="3">
        <v>1.585</v>
      </c>
    </row>
    <row r="95" spans="1:32" ht="12.75">
      <c r="A95" s="2">
        <v>2000.4</v>
      </c>
      <c r="B95">
        <v>86.2</v>
      </c>
      <c r="C95" s="10">
        <f t="shared" si="8"/>
        <v>0.3142092400791219</v>
      </c>
      <c r="D95">
        <v>574.6</v>
      </c>
      <c r="E95">
        <v>5.0781</v>
      </c>
      <c r="F95">
        <v>591.11</v>
      </c>
      <c r="G95" s="10">
        <f t="shared" si="9"/>
        <v>0.07618596146683476</v>
      </c>
      <c r="H95">
        <v>-11.870000000000001</v>
      </c>
      <c r="J95" s="3">
        <v>0.9388966087054493</v>
      </c>
      <c r="K95" s="10"/>
      <c r="L95" s="10">
        <f t="shared" si="10"/>
        <v>6.390130318849296</v>
      </c>
      <c r="M95" s="1">
        <f>US!C95</f>
        <v>0.5416981607457849</v>
      </c>
      <c r="N95" s="1">
        <f>US!E95</f>
        <v>5.89</v>
      </c>
      <c r="O95" s="1">
        <f>US!G95</f>
        <v>0.5683997590039569</v>
      </c>
      <c r="Q95" s="1">
        <f t="shared" si="11"/>
        <v>0.22748892066666304</v>
      </c>
      <c r="R95" s="3">
        <f t="shared" si="12"/>
        <v>0.8118999999999996</v>
      </c>
      <c r="S95" s="3">
        <f t="shared" si="13"/>
        <v>0.49221379753712213</v>
      </c>
      <c r="U95" s="3">
        <f t="shared" si="14"/>
        <v>0.8825034858887693</v>
      </c>
      <c r="Z95" s="3">
        <f t="shared" si="15"/>
        <v>0.003180184301017163</v>
      </c>
      <c r="AF95" s="3">
        <v>0.8118999999999996</v>
      </c>
    </row>
    <row r="96" spans="1:32" ht="12.75">
      <c r="A96" s="2">
        <v>2001.1</v>
      </c>
      <c r="B96">
        <v>86.73</v>
      </c>
      <c r="C96" s="10">
        <f t="shared" si="8"/>
        <v>0.6148491879350404</v>
      </c>
      <c r="D96">
        <v>569.1</v>
      </c>
      <c r="E96">
        <v>4.7188</v>
      </c>
      <c r="F96">
        <v>600.77</v>
      </c>
      <c r="G96" s="10">
        <f t="shared" si="9"/>
        <v>1.6342135981458616</v>
      </c>
      <c r="H96">
        <v>-6.6000000000000005</v>
      </c>
      <c r="J96" s="3">
        <v>0.8840013436820423</v>
      </c>
      <c r="K96" s="10"/>
      <c r="L96" s="10">
        <f t="shared" si="10"/>
        <v>-5.846784887113032</v>
      </c>
      <c r="M96" s="1">
        <f>US!C96</f>
        <v>0.9647913795263641</v>
      </c>
      <c r="N96" s="1">
        <f>US!E96</f>
        <v>4.29</v>
      </c>
      <c r="O96" s="1">
        <f>US!G96</f>
        <v>-0.28436027180599455</v>
      </c>
      <c r="Q96" s="1">
        <f t="shared" si="11"/>
        <v>0.34994219159132367</v>
      </c>
      <c r="R96" s="3">
        <f t="shared" si="12"/>
        <v>-0.42879999999999985</v>
      </c>
      <c r="S96" s="3">
        <f t="shared" si="13"/>
        <v>-1.9185738699518562</v>
      </c>
      <c r="U96" s="3">
        <f t="shared" si="14"/>
        <v>0.9388966087054493</v>
      </c>
      <c r="Z96" s="3">
        <f t="shared" si="15"/>
        <v>0.003013490121990095</v>
      </c>
      <c r="AF96" s="3">
        <v>-0.42879999999999985</v>
      </c>
    </row>
    <row r="97" spans="1:32" ht="12.75">
      <c r="A97" s="2">
        <v>2001.2</v>
      </c>
      <c r="B97">
        <v>87.53</v>
      </c>
      <c r="C97" s="10">
        <f t="shared" si="8"/>
        <v>0.9224028594488676</v>
      </c>
      <c r="D97">
        <v>587.2</v>
      </c>
      <c r="E97">
        <v>4.7969</v>
      </c>
      <c r="F97">
        <v>601.28</v>
      </c>
      <c r="G97" s="10">
        <f t="shared" si="9"/>
        <v>0.08489105647750961</v>
      </c>
      <c r="H97">
        <v>-6.68</v>
      </c>
      <c r="J97" s="3">
        <v>0.8465966813410091</v>
      </c>
      <c r="K97" s="10"/>
      <c r="L97" s="10">
        <f t="shared" si="10"/>
        <v>-4.231290213342365</v>
      </c>
      <c r="M97" s="1">
        <f>US!C97</f>
        <v>1.042442293373047</v>
      </c>
      <c r="N97" s="1">
        <f>US!E97</f>
        <v>3.62</v>
      </c>
      <c r="O97" s="1">
        <f>US!G97</f>
        <v>0.530083839774842</v>
      </c>
      <c r="Q97" s="1">
        <f t="shared" si="11"/>
        <v>0.12003943392417948</v>
      </c>
      <c r="R97" s="3">
        <f t="shared" si="12"/>
        <v>-1.1768999999999998</v>
      </c>
      <c r="S97" s="3">
        <f t="shared" si="13"/>
        <v>0.44519278329733236</v>
      </c>
      <c r="U97" s="3">
        <f t="shared" si="14"/>
        <v>0.8840013436820423</v>
      </c>
      <c r="Z97" s="3">
        <f t="shared" si="15"/>
        <v>0.0013991087648467099</v>
      </c>
      <c r="AF97" s="3">
        <v>-1.1768999999999998</v>
      </c>
    </row>
    <row r="98" spans="1:32" ht="12.75">
      <c r="A98" s="2">
        <v>2001.3</v>
      </c>
      <c r="B98">
        <v>87.67</v>
      </c>
      <c r="C98" s="10">
        <f t="shared" si="8"/>
        <v>0.15994516165886985</v>
      </c>
      <c r="D98">
        <v>593.9</v>
      </c>
      <c r="E98">
        <v>4.4375</v>
      </c>
      <c r="F98">
        <v>599.54</v>
      </c>
      <c r="G98" s="10">
        <f t="shared" si="9"/>
        <v>-0.28938265034592625</v>
      </c>
      <c r="H98">
        <v>-0.17</v>
      </c>
      <c r="J98" s="3">
        <v>0.9106970475201719</v>
      </c>
      <c r="K98" s="10"/>
      <c r="L98" s="10">
        <f t="shared" si="10"/>
        <v>7.571535253082717</v>
      </c>
      <c r="M98" s="1">
        <f>US!C98</f>
        <v>0.1228199459592183</v>
      </c>
      <c r="N98" s="1">
        <f>US!E98</f>
        <v>2.37</v>
      </c>
      <c r="O98" s="1">
        <f>US!G98</f>
        <v>-0.31625524584268927</v>
      </c>
      <c r="Q98" s="1">
        <f t="shared" si="11"/>
        <v>-0.03712521569965155</v>
      </c>
      <c r="R98" s="3">
        <f t="shared" si="12"/>
        <v>-2.0675</v>
      </c>
      <c r="S98" s="3">
        <f t="shared" si="13"/>
        <v>-0.02687259549676302</v>
      </c>
      <c r="U98" s="3">
        <f t="shared" si="14"/>
        <v>0.8465966813410091</v>
      </c>
      <c r="Z98" s="3">
        <f t="shared" si="15"/>
        <v>0.00410885694430276</v>
      </c>
      <c r="AF98" s="3">
        <v>-2.0675</v>
      </c>
    </row>
    <row r="99" spans="1:32" ht="12.75">
      <c r="A99" s="2">
        <v>2001.4</v>
      </c>
      <c r="B99">
        <v>87.63</v>
      </c>
      <c r="C99" s="10">
        <f t="shared" si="8"/>
        <v>-0.04562564161059157</v>
      </c>
      <c r="D99">
        <v>601.6</v>
      </c>
      <c r="E99">
        <v>3.5156</v>
      </c>
      <c r="F99">
        <v>600.25</v>
      </c>
      <c r="G99" s="10">
        <f t="shared" si="9"/>
        <v>0.11842412516263057</v>
      </c>
      <c r="H99">
        <v>6.68</v>
      </c>
      <c r="J99" s="3">
        <v>0.8904005912259925</v>
      </c>
      <c r="K99" s="10"/>
      <c r="L99" s="10">
        <f t="shared" si="10"/>
        <v>-2.2286726798386614</v>
      </c>
      <c r="M99" s="1">
        <f>US!C99</f>
        <v>-0.2821393523061655</v>
      </c>
      <c r="N99" s="1">
        <f>US!E99</f>
        <v>1.73</v>
      </c>
      <c r="O99" s="1">
        <f>US!G99</f>
        <v>0.2775272756202707</v>
      </c>
      <c r="Q99" s="1">
        <f t="shared" si="11"/>
        <v>-0.23651371069557392</v>
      </c>
      <c r="R99" s="3">
        <f t="shared" si="12"/>
        <v>-1.7856</v>
      </c>
      <c r="S99" s="3">
        <f t="shared" si="13"/>
        <v>0.15910315045764012</v>
      </c>
      <c r="U99" s="3">
        <f t="shared" si="14"/>
        <v>0.9106970475201719</v>
      </c>
      <c r="Z99" s="3">
        <f t="shared" si="15"/>
        <v>0.00041194613810153547</v>
      </c>
      <c r="AF99" s="3">
        <v>-1.7856</v>
      </c>
    </row>
    <row r="100" spans="1:32" ht="12.75">
      <c r="A100" s="2">
        <v>2002.1</v>
      </c>
      <c r="B100">
        <v>88.47</v>
      </c>
      <c r="C100" s="10">
        <f t="shared" si="8"/>
        <v>0.9585758301951408</v>
      </c>
      <c r="D100">
        <v>516.7</v>
      </c>
      <c r="E100">
        <v>3.3438000000000003</v>
      </c>
      <c r="F100">
        <v>598.4</v>
      </c>
      <c r="G100" s="10">
        <f t="shared" si="9"/>
        <v>-0.30820491461891475</v>
      </c>
      <c r="H100">
        <v>7.3100000000000005</v>
      </c>
      <c r="J100" s="3">
        <v>0.8724024217891229</v>
      </c>
      <c r="K100" s="10"/>
      <c r="L100" s="10">
        <f t="shared" si="10"/>
        <v>-2.021356411285391</v>
      </c>
      <c r="M100" s="1">
        <f>US!C100</f>
        <v>0.35674744741049924</v>
      </c>
      <c r="N100" s="1">
        <f>US!E100</f>
        <v>1.79</v>
      </c>
      <c r="O100" s="1">
        <f>US!G100</f>
        <v>0.9207912087496828</v>
      </c>
      <c r="Q100" s="1">
        <f t="shared" si="11"/>
        <v>-0.6018283827846416</v>
      </c>
      <c r="R100" s="3">
        <f t="shared" si="12"/>
        <v>-1.5538000000000003</v>
      </c>
      <c r="S100" s="3">
        <f t="shared" si="13"/>
        <v>1.2289961233685975</v>
      </c>
      <c r="U100" s="3">
        <f t="shared" si="14"/>
        <v>0.8904005912259925</v>
      </c>
      <c r="Z100" s="3">
        <f t="shared" si="15"/>
        <v>0.0003239341030782671</v>
      </c>
      <c r="AF100" s="3">
        <v>-1.5538000000000003</v>
      </c>
    </row>
    <row r="101" spans="1:32" ht="12.75">
      <c r="A101" s="2">
        <v>2002.2</v>
      </c>
      <c r="B101">
        <v>88.67</v>
      </c>
      <c r="C101" s="10">
        <f t="shared" si="8"/>
        <v>0.226065332881209</v>
      </c>
      <c r="D101">
        <v>544.6</v>
      </c>
      <c r="E101">
        <v>3.3594</v>
      </c>
      <c r="F101">
        <v>599.94</v>
      </c>
      <c r="G101" s="10">
        <f t="shared" si="9"/>
        <v>0.2573529411764808</v>
      </c>
      <c r="H101">
        <v>7.21</v>
      </c>
      <c r="J101" s="3">
        <v>0.9875957967922887</v>
      </c>
      <c r="K101" s="10"/>
      <c r="L101" s="10">
        <f t="shared" si="10"/>
        <v>13.204155803112894</v>
      </c>
      <c r="M101" s="1">
        <f>US!C101</f>
        <v>1.0909536651140028</v>
      </c>
      <c r="N101" s="1">
        <f>US!E101</f>
        <v>1.67</v>
      </c>
      <c r="O101" s="1">
        <f>US!G101</f>
        <v>0.5517280965645854</v>
      </c>
      <c r="Q101" s="1">
        <f t="shared" si="11"/>
        <v>0.8648883322327938</v>
      </c>
      <c r="R101" s="3">
        <f t="shared" si="12"/>
        <v>-1.6894</v>
      </c>
      <c r="S101" s="3">
        <f t="shared" si="13"/>
        <v>0.29437515538810466</v>
      </c>
      <c r="U101" s="3">
        <f t="shared" si="14"/>
        <v>0.8724024217891229</v>
      </c>
      <c r="Z101" s="3">
        <f t="shared" si="15"/>
        <v>0.013269513644619993</v>
      </c>
      <c r="AF101" s="3">
        <v>-1.6894</v>
      </c>
    </row>
    <row r="102" spans="1:32" ht="12.75">
      <c r="A102" s="2">
        <v>2002.3</v>
      </c>
      <c r="B102">
        <v>88.73</v>
      </c>
      <c r="C102" s="10">
        <f t="shared" si="8"/>
        <v>0.06766662907409238</v>
      </c>
      <c r="D102">
        <v>549.6</v>
      </c>
      <c r="E102">
        <v>3.3438000000000003</v>
      </c>
      <c r="F102">
        <v>602.78</v>
      </c>
      <c r="G102" s="10">
        <f t="shared" si="9"/>
        <v>0.4733806714004585</v>
      </c>
      <c r="H102">
        <v>14.13</v>
      </c>
      <c r="J102" s="3">
        <v>0.9882985452245414</v>
      </c>
      <c r="K102" s="10"/>
      <c r="L102" s="10">
        <f t="shared" si="10"/>
        <v>0.07115749525619108</v>
      </c>
      <c r="M102" s="1">
        <f>US!C102</f>
        <v>0.4243967503334556</v>
      </c>
      <c r="N102" s="1">
        <f>US!E102</f>
        <v>1.6</v>
      </c>
      <c r="O102" s="1">
        <f>US!G102</f>
        <v>0.486829987306292</v>
      </c>
      <c r="Q102" s="1">
        <f t="shared" si="11"/>
        <v>0.3567301212593632</v>
      </c>
      <c r="R102" s="3">
        <f t="shared" si="12"/>
        <v>-1.7438000000000002</v>
      </c>
      <c r="S102" s="3">
        <f t="shared" si="13"/>
        <v>0.013449315905833537</v>
      </c>
      <c r="U102" s="3">
        <f t="shared" si="14"/>
        <v>0.9875957967922887</v>
      </c>
      <c r="Z102" s="3">
        <f t="shared" si="15"/>
        <v>4.938553590336401E-07</v>
      </c>
      <c r="AF102" s="3">
        <v>-1.7438000000000002</v>
      </c>
    </row>
    <row r="103" spans="1:32" ht="12.75">
      <c r="A103" s="2">
        <v>2002.4</v>
      </c>
      <c r="B103">
        <v>88.67</v>
      </c>
      <c r="C103" s="10">
        <f t="shared" si="8"/>
        <v>-0.06762087230925973</v>
      </c>
      <c r="D103">
        <v>583.5</v>
      </c>
      <c r="E103">
        <v>3.25</v>
      </c>
      <c r="F103">
        <v>601.49</v>
      </c>
      <c r="G103" s="10">
        <f t="shared" si="9"/>
        <v>-0.21400842761869487</v>
      </c>
      <c r="H103">
        <v>13.97</v>
      </c>
      <c r="J103" s="3">
        <v>1.0493950237687972</v>
      </c>
      <c r="K103" s="10"/>
      <c r="L103" s="10">
        <f t="shared" si="10"/>
        <v>6.181986085021984</v>
      </c>
      <c r="M103" s="1">
        <f>US!C103</f>
        <v>0.3139338324076091</v>
      </c>
      <c r="N103" s="1">
        <f>US!E103</f>
        <v>1.19</v>
      </c>
      <c r="O103" s="1">
        <f>US!G103</f>
        <v>0.06365504046883519</v>
      </c>
      <c r="Q103" s="1">
        <f t="shared" si="11"/>
        <v>0.3815547047168688</v>
      </c>
      <c r="R103" s="3">
        <f t="shared" si="12"/>
        <v>-2.06</v>
      </c>
      <c r="S103" s="3">
        <f t="shared" si="13"/>
        <v>0.27766346808753006</v>
      </c>
      <c r="U103" s="3">
        <f t="shared" si="14"/>
        <v>0.9882985452245414</v>
      </c>
      <c r="Z103" s="3">
        <f t="shared" si="15"/>
        <v>0.0037327796905087113</v>
      </c>
      <c r="AF103" s="3">
        <v>-2.06</v>
      </c>
    </row>
    <row r="104" spans="1:32" ht="12.75">
      <c r="A104" s="2">
        <v>2003.1</v>
      </c>
      <c r="B104">
        <v>89.47</v>
      </c>
      <c r="C104" s="10">
        <f t="shared" si="8"/>
        <v>0.902221720987928</v>
      </c>
      <c r="D104">
        <v>586.5</v>
      </c>
      <c r="E104">
        <v>2.7813000000000003</v>
      </c>
      <c r="F104">
        <v>594.2</v>
      </c>
      <c r="G104" s="10">
        <f t="shared" si="9"/>
        <v>-1.2119902242763714</v>
      </c>
      <c r="H104">
        <v>1.83</v>
      </c>
      <c r="J104" s="3">
        <v>1.091202723641998</v>
      </c>
      <c r="K104" s="10"/>
      <c r="L104" s="10">
        <f t="shared" si="10"/>
        <v>3.9839811440169237</v>
      </c>
      <c r="M104" s="1">
        <f>US!C104</f>
        <v>1.0110736639383777</v>
      </c>
      <c r="N104" s="1">
        <f>US!E104</f>
        <v>1.09</v>
      </c>
      <c r="O104" s="1">
        <f>US!G104</f>
        <v>0.5179953495892065</v>
      </c>
      <c r="Q104" s="1">
        <f t="shared" si="11"/>
        <v>0.10885194295044975</v>
      </c>
      <c r="R104" s="3">
        <f t="shared" si="12"/>
        <v>-1.6913000000000002</v>
      </c>
      <c r="S104" s="3">
        <f t="shared" si="13"/>
        <v>1.7299855738655778</v>
      </c>
      <c r="U104" s="3">
        <f t="shared" si="14"/>
        <v>1.0493950237687972</v>
      </c>
      <c r="Z104" s="3">
        <f t="shared" si="15"/>
        <v>0.0017478837686876407</v>
      </c>
      <c r="AF104" s="3">
        <v>-1.6913000000000002</v>
      </c>
    </row>
    <row r="105" spans="1:32" ht="12.75">
      <c r="A105" s="2">
        <v>2003.2</v>
      </c>
      <c r="B105">
        <v>89.37</v>
      </c>
      <c r="C105" s="10">
        <f t="shared" si="8"/>
        <v>-0.1117693081479798</v>
      </c>
      <c r="D105">
        <v>617.5</v>
      </c>
      <c r="E105">
        <v>2.5</v>
      </c>
      <c r="F105">
        <v>594.33</v>
      </c>
      <c r="G105" s="10">
        <f t="shared" si="9"/>
        <v>0.021878155503207708</v>
      </c>
      <c r="H105">
        <v>4.38</v>
      </c>
      <c r="J105" s="3">
        <v>1.1483561282024781</v>
      </c>
      <c r="K105" s="10"/>
      <c r="L105" s="10">
        <f t="shared" si="10"/>
        <v>5.237652300731499</v>
      </c>
      <c r="M105" s="1">
        <f>US!C105</f>
        <v>0.36939942802669545</v>
      </c>
      <c r="N105" s="1">
        <f>US!E105</f>
        <v>0.84</v>
      </c>
      <c r="O105" s="1">
        <f>US!G105</f>
        <v>0.9279290292375064</v>
      </c>
      <c r="Q105" s="1">
        <f t="shared" si="11"/>
        <v>0.48116873617467526</v>
      </c>
      <c r="R105" s="3">
        <f t="shared" si="12"/>
        <v>-1.6600000000000001</v>
      </c>
      <c r="S105" s="3">
        <f t="shared" si="13"/>
        <v>0.9060508737342987</v>
      </c>
      <c r="U105" s="3">
        <f t="shared" si="14"/>
        <v>1.091202723641998</v>
      </c>
      <c r="Z105" s="3">
        <f t="shared" si="15"/>
        <v>0.003266511652853898</v>
      </c>
      <c r="AF105" s="3">
        <v>-1.6600000000000001</v>
      </c>
    </row>
    <row r="106" spans="1:32" ht="12.75">
      <c r="A106" s="2">
        <v>2003.3</v>
      </c>
      <c r="B106">
        <v>89.67</v>
      </c>
      <c r="C106" s="10">
        <f t="shared" si="8"/>
        <v>0.33568311513929583</v>
      </c>
      <c r="D106">
        <v>617.3000000000001</v>
      </c>
      <c r="E106">
        <v>2.0938</v>
      </c>
      <c r="F106">
        <v>597.3000000000001</v>
      </c>
      <c r="G106" s="10">
        <f t="shared" si="9"/>
        <v>0.49972237645752315</v>
      </c>
      <c r="H106">
        <v>11.81</v>
      </c>
      <c r="J106" s="3">
        <v>1.164551065564225</v>
      </c>
      <c r="K106" s="10"/>
      <c r="L106" s="10">
        <f t="shared" si="10"/>
        <v>1.4102713403982836</v>
      </c>
      <c r="M106" s="1">
        <f>US!C106</f>
        <v>0.4867624361866385</v>
      </c>
      <c r="N106" s="1">
        <f>US!E106</f>
        <v>0.93</v>
      </c>
      <c r="O106" s="1">
        <f>US!G106</f>
        <v>1.674775771362258</v>
      </c>
      <c r="Q106" s="1">
        <f t="shared" si="11"/>
        <v>0.15107932104734267</v>
      </c>
      <c r="R106" s="3">
        <f t="shared" si="12"/>
        <v>-1.1637999999999997</v>
      </c>
      <c r="S106" s="3">
        <f t="shared" si="13"/>
        <v>1.1750533949047348</v>
      </c>
      <c r="U106" s="3">
        <f t="shared" si="14"/>
        <v>1.1483561282024781</v>
      </c>
      <c r="Z106" s="3">
        <f t="shared" si="15"/>
        <v>0.00026227599615090663</v>
      </c>
      <c r="AF106" s="3">
        <v>-1.1637999999999997</v>
      </c>
    </row>
    <row r="107" spans="1:32" ht="12.75">
      <c r="A107" s="2">
        <v>2003.4</v>
      </c>
      <c r="B107">
        <v>89.7</v>
      </c>
      <c r="C107" s="10">
        <f t="shared" si="8"/>
        <v>0.033456005352960894</v>
      </c>
      <c r="D107">
        <v>631.9000000000001</v>
      </c>
      <c r="E107">
        <v>2.1406</v>
      </c>
      <c r="F107">
        <v>599.49</v>
      </c>
      <c r="G107" s="10">
        <f t="shared" si="9"/>
        <v>0.3666499246609556</v>
      </c>
      <c r="H107">
        <v>12.780000000000001</v>
      </c>
      <c r="J107" s="3">
        <v>1.2613521695257315</v>
      </c>
      <c r="K107" s="10"/>
      <c r="L107" s="10">
        <f t="shared" si="10"/>
        <v>8.312310797174561</v>
      </c>
      <c r="M107" s="1">
        <f>US!C107</f>
        <v>0.023629489603016474</v>
      </c>
      <c r="N107" s="1">
        <f>US!E107</f>
        <v>0.91</v>
      </c>
      <c r="O107" s="1">
        <f>US!G107</f>
        <v>1.1692254402122293</v>
      </c>
      <c r="Q107" s="1">
        <f t="shared" si="11"/>
        <v>-0.00982651574994442</v>
      </c>
      <c r="R107" s="3">
        <f t="shared" si="12"/>
        <v>-1.2306</v>
      </c>
      <c r="S107" s="3">
        <f t="shared" si="13"/>
        <v>0.8025755155512737</v>
      </c>
      <c r="U107" s="3">
        <f t="shared" si="14"/>
        <v>1.164551065564225</v>
      </c>
      <c r="Z107" s="3">
        <f t="shared" si="15"/>
        <v>0.009370453728166375</v>
      </c>
      <c r="AF107" s="3">
        <v>-1.2306</v>
      </c>
    </row>
    <row r="108" spans="1:32" ht="12.75">
      <c r="A108" s="2">
        <v>2004.1</v>
      </c>
      <c r="B108">
        <v>90.33</v>
      </c>
      <c r="C108" s="10">
        <f t="shared" si="8"/>
        <v>0.7023411371237298</v>
      </c>
      <c r="D108">
        <v>646.8000000000001</v>
      </c>
      <c r="E108">
        <v>2.0781</v>
      </c>
      <c r="F108">
        <v>599.35</v>
      </c>
      <c r="G108" s="10">
        <f t="shared" si="9"/>
        <v>-0.023353183539343014</v>
      </c>
      <c r="H108">
        <v>20.900000000000002</v>
      </c>
      <c r="J108" s="3">
        <v>1.2288937498463883</v>
      </c>
      <c r="K108" s="10"/>
      <c r="L108" s="10">
        <f t="shared" si="10"/>
        <v>-2.5733035121783265</v>
      </c>
      <c r="M108" s="1">
        <f>US!C108</f>
        <v>0.8977084809827618</v>
      </c>
      <c r="N108" s="1">
        <f>US!E108</f>
        <v>0.93</v>
      </c>
      <c r="O108" s="1">
        <f>US!G108</f>
        <v>0.5750659153755278</v>
      </c>
      <c r="Q108" s="1">
        <f t="shared" si="11"/>
        <v>0.19536734385903198</v>
      </c>
      <c r="R108" s="3">
        <f t="shared" si="12"/>
        <v>-1.1481</v>
      </c>
      <c r="S108" s="3">
        <f t="shared" si="13"/>
        <v>0.5984190989148708</v>
      </c>
      <c r="U108" s="3">
        <f t="shared" si="14"/>
        <v>1.2613521695257315</v>
      </c>
      <c r="Z108" s="3">
        <f t="shared" si="15"/>
        <v>0.001053549008080371</v>
      </c>
      <c r="AF108" s="3">
        <v>-1.1481</v>
      </c>
    </row>
    <row r="109" spans="1:32" ht="12.75">
      <c r="A109" s="2">
        <v>2004.2</v>
      </c>
      <c r="B109">
        <v>91.03</v>
      </c>
      <c r="C109" s="10">
        <f t="shared" si="8"/>
        <v>0.7749363445145541</v>
      </c>
      <c r="D109">
        <v>653.5</v>
      </c>
      <c r="E109">
        <v>2.0469</v>
      </c>
      <c r="F109">
        <v>601.41</v>
      </c>
      <c r="G109" s="10">
        <f t="shared" si="9"/>
        <v>0.34370568115458244</v>
      </c>
      <c r="H109">
        <v>28.55</v>
      </c>
      <c r="J109" s="3">
        <v>1.2166486197121409</v>
      </c>
      <c r="K109" s="10"/>
      <c r="L109" s="10">
        <f t="shared" si="10"/>
        <v>-0.9964352195442561</v>
      </c>
      <c r="M109" s="1">
        <f>US!C109</f>
        <v>1.4282369468508582</v>
      </c>
      <c r="N109" s="1">
        <f>US!E109</f>
        <v>1.3</v>
      </c>
      <c r="O109" s="1">
        <f>US!G109</f>
        <v>0.73301682305138</v>
      </c>
      <c r="Q109" s="1">
        <f t="shared" si="11"/>
        <v>0.6533006023363042</v>
      </c>
      <c r="R109" s="3">
        <f t="shared" si="12"/>
        <v>-0.7468999999999999</v>
      </c>
      <c r="S109" s="3">
        <f t="shared" si="13"/>
        <v>0.3893111418967976</v>
      </c>
      <c r="U109" s="3">
        <f t="shared" si="14"/>
        <v>1.2288937498463883</v>
      </c>
      <c r="Z109" s="3">
        <f t="shared" si="15"/>
        <v>0.00014994321200465473</v>
      </c>
      <c r="AF109" s="3">
        <v>-0.7468999999999999</v>
      </c>
    </row>
    <row r="110" spans="1:32" ht="12.75">
      <c r="A110">
        <v>2004.3</v>
      </c>
      <c r="B110">
        <v>91.3</v>
      </c>
      <c r="C110" s="10">
        <f t="shared" si="8"/>
        <v>0.29660551466548224</v>
      </c>
      <c r="D110">
        <v>660.7</v>
      </c>
      <c r="E110">
        <v>2.0938</v>
      </c>
      <c r="F110">
        <v>600.32</v>
      </c>
      <c r="G110" s="10">
        <f t="shared" si="9"/>
        <v>-0.18124075090203418</v>
      </c>
      <c r="H110">
        <v>23.740000000000002</v>
      </c>
      <c r="J110" s="3">
        <v>1.242004595417003</v>
      </c>
      <c r="K110" s="10"/>
      <c r="L110" s="10">
        <f t="shared" si="10"/>
        <v>2.08408371110973</v>
      </c>
      <c r="M110" s="1">
        <f>US!C110</f>
        <v>0.35780240073868264</v>
      </c>
      <c r="N110" s="1">
        <f>US!E110</f>
        <v>1.68</v>
      </c>
      <c r="O110" s="1">
        <f>US!G110</f>
        <v>0.9089359034606614</v>
      </c>
      <c r="Q110" s="1">
        <f t="shared" si="11"/>
        <v>0.061196886073200396</v>
      </c>
      <c r="R110" s="3">
        <f t="shared" si="12"/>
        <v>-0.41379999999999995</v>
      </c>
      <c r="S110" s="3">
        <f t="shared" si="13"/>
        <v>1.0901766543626956</v>
      </c>
      <c r="U110" s="3">
        <f t="shared" si="14"/>
        <v>1.2166486197121409</v>
      </c>
      <c r="Z110" s="3">
        <f t="shared" si="15"/>
        <v>0.0006429255039455536</v>
      </c>
      <c r="AF110" s="3">
        <v>-0.41379999999999995</v>
      </c>
    </row>
    <row r="111" spans="1:32" ht="12.75">
      <c r="A111">
        <v>2004.4</v>
      </c>
      <c r="B111">
        <v>91.5</v>
      </c>
      <c r="C111" s="10">
        <f t="shared" si="8"/>
        <v>0.21905805038335835</v>
      </c>
      <c r="D111">
        <v>655.4000000000001</v>
      </c>
      <c r="E111">
        <v>2.1406</v>
      </c>
      <c r="F111">
        <v>600.9</v>
      </c>
      <c r="G111" s="10">
        <f t="shared" si="9"/>
        <v>0.09661513859273718</v>
      </c>
      <c r="H111">
        <v>25.27</v>
      </c>
      <c r="J111" s="3">
        <v>1.3592496941688188</v>
      </c>
      <c r="K111" s="10"/>
      <c r="L111" s="10">
        <f t="shared" si="10"/>
        <v>9.439989126002457</v>
      </c>
      <c r="M111" s="1">
        <f>US!C111</f>
        <v>0.5980448533639882</v>
      </c>
      <c r="N111" s="1">
        <f>US!E111</f>
        <v>2.18</v>
      </c>
      <c r="O111" s="1">
        <f>US!G111</f>
        <v>0.8643589523346096</v>
      </c>
      <c r="Q111" s="1">
        <f t="shared" si="11"/>
        <v>0.3789868029806298</v>
      </c>
      <c r="R111" s="3">
        <f t="shared" si="12"/>
        <v>0.0394000000000001</v>
      </c>
      <c r="S111" s="3">
        <f t="shared" si="13"/>
        <v>0.7677438137418724</v>
      </c>
      <c r="U111" s="3">
        <f t="shared" si="14"/>
        <v>1.242004595417003</v>
      </c>
      <c r="Z111" s="3">
        <f t="shared" si="15"/>
        <v>0.013746413181323058</v>
      </c>
      <c r="AF111" s="3">
        <v>0.0394000000000001</v>
      </c>
    </row>
    <row r="112" spans="1:32" ht="12.75">
      <c r="A112">
        <v>2005.1</v>
      </c>
      <c r="B112">
        <v>91.8</v>
      </c>
      <c r="C112" s="10">
        <f t="shared" si="8"/>
        <v>0.3278688524590123</v>
      </c>
      <c r="D112">
        <v>684.1</v>
      </c>
      <c r="E112">
        <v>2.125</v>
      </c>
      <c r="F112">
        <v>599.73</v>
      </c>
      <c r="G112" s="10">
        <f t="shared" si="9"/>
        <v>-0.19470793809285292</v>
      </c>
      <c r="H112">
        <v>27.23</v>
      </c>
      <c r="J112" s="3">
        <v>1.2996464961530463</v>
      </c>
      <c r="K112" s="10"/>
      <c r="L112" s="10">
        <f t="shared" si="10"/>
        <v>-4.385007278020381</v>
      </c>
      <c r="M112" s="1">
        <f>US!C112</f>
        <v>0.6287870126900685</v>
      </c>
      <c r="N112" s="1">
        <f>US!E112</f>
        <v>2.73</v>
      </c>
      <c r="O112" s="1">
        <f>US!G112</f>
        <v>1.0659569319135143</v>
      </c>
      <c r="Q112" s="1">
        <f t="shared" si="11"/>
        <v>0.3009181602310562</v>
      </c>
      <c r="R112" s="3">
        <f t="shared" si="12"/>
        <v>0.605</v>
      </c>
      <c r="S112" s="3">
        <f t="shared" si="13"/>
        <v>1.2606648700063672</v>
      </c>
      <c r="U112" s="3">
        <f t="shared" si="14"/>
        <v>1.3592496941688188</v>
      </c>
      <c r="Z112" s="3">
        <f t="shared" si="15"/>
        <v>0.0035525412137073892</v>
      </c>
      <c r="AF112" s="3">
        <v>0.605</v>
      </c>
    </row>
    <row r="113" spans="1:32" ht="12.75">
      <c r="A113">
        <v>2005.2</v>
      </c>
      <c r="B113">
        <v>92.17</v>
      </c>
      <c r="C113" s="10">
        <f t="shared" si="8"/>
        <v>0.40305010893246784</v>
      </c>
      <c r="D113">
        <v>706.3000000000001</v>
      </c>
      <c r="E113">
        <v>2.1094</v>
      </c>
      <c r="F113">
        <v>603.73</v>
      </c>
      <c r="G113" s="10">
        <f t="shared" si="9"/>
        <v>0.6669668017274422</v>
      </c>
      <c r="H113">
        <v>24.11</v>
      </c>
      <c r="J113" s="3">
        <v>1.2106537530266344</v>
      </c>
      <c r="K113" s="10"/>
      <c r="L113" s="10">
        <f t="shared" si="10"/>
        <v>-6.8474576271186365</v>
      </c>
      <c r="M113" s="1">
        <f>US!C113</f>
        <v>1.3406044080890744</v>
      </c>
      <c r="N113" s="1">
        <f>US!E113</f>
        <v>3.06</v>
      </c>
      <c r="O113" s="1">
        <f>US!G113</f>
        <v>0.5221191367011713</v>
      </c>
      <c r="Q113" s="1">
        <f t="shared" si="11"/>
        <v>0.9375542991566066</v>
      </c>
      <c r="R113" s="3">
        <f t="shared" si="12"/>
        <v>0.9506000000000001</v>
      </c>
      <c r="S113" s="3">
        <f t="shared" si="13"/>
        <v>-0.1448476650262709</v>
      </c>
      <c r="U113" s="3">
        <f t="shared" si="14"/>
        <v>1.2996464961530463</v>
      </c>
      <c r="Z113" s="3">
        <f t="shared" si="15"/>
        <v>0.007919708329163536</v>
      </c>
      <c r="AF113" s="3">
        <v>0.9506000000000001</v>
      </c>
    </row>
    <row r="114" spans="1:32" ht="12.75">
      <c r="A114">
        <v>2005.3</v>
      </c>
      <c r="B114">
        <v>92.8</v>
      </c>
      <c r="C114" s="10">
        <f t="shared" si="8"/>
        <v>0.6835195833785335</v>
      </c>
      <c r="D114">
        <v>715.8000000000001</v>
      </c>
      <c r="E114">
        <v>2.1094</v>
      </c>
      <c r="F114">
        <v>608.64</v>
      </c>
      <c r="G114" s="10">
        <f t="shared" si="9"/>
        <v>0.8132774584665325</v>
      </c>
      <c r="H114">
        <v>28.67</v>
      </c>
      <c r="J114" s="3">
        <v>1.2056472517270895</v>
      </c>
      <c r="K114" s="10"/>
      <c r="L114" s="10">
        <f t="shared" si="10"/>
        <v>-0.4135370073424016</v>
      </c>
      <c r="M114" s="1">
        <f>US!C114</f>
        <v>1.2107623318385663</v>
      </c>
      <c r="N114" s="1">
        <f>US!E114</f>
        <v>3.47</v>
      </c>
      <c r="O114" s="1">
        <f>US!G114</f>
        <v>0.8400801682389991</v>
      </c>
      <c r="Q114" s="1">
        <f t="shared" si="11"/>
        <v>0.5272427484600328</v>
      </c>
      <c r="R114" s="3">
        <f t="shared" si="12"/>
        <v>1.3606000000000003</v>
      </c>
      <c r="S114" s="3">
        <f t="shared" si="13"/>
        <v>0.02680270977246657</v>
      </c>
      <c r="U114" s="3">
        <f t="shared" si="14"/>
        <v>1.2106537530266344</v>
      </c>
      <c r="Z114" s="3">
        <f t="shared" si="15"/>
        <v>2.506505526234407E-05</v>
      </c>
      <c r="AF114" s="3">
        <v>1.3606000000000003</v>
      </c>
    </row>
    <row r="115" spans="1:32" ht="12.75">
      <c r="A115">
        <v>2005.4</v>
      </c>
      <c r="B115">
        <v>93.03</v>
      </c>
      <c r="C115" s="10">
        <f t="shared" si="8"/>
        <v>0.24784482758621884</v>
      </c>
      <c r="D115">
        <v>725.8000000000001</v>
      </c>
      <c r="E115">
        <v>2.25</v>
      </c>
      <c r="F115">
        <v>610.96</v>
      </c>
      <c r="G115" s="10">
        <f t="shared" si="9"/>
        <v>0.3811777076761391</v>
      </c>
      <c r="H115">
        <v>23.92</v>
      </c>
      <c r="J115" s="3">
        <v>1.1795512986859797</v>
      </c>
      <c r="K115" s="10"/>
      <c r="L115" s="10">
        <f t="shared" si="10"/>
        <v>-2.1644766330887744</v>
      </c>
      <c r="M115" s="1">
        <f>US!C115</f>
        <v>0.509525919361975</v>
      </c>
      <c r="N115" s="1">
        <f>US!E115</f>
        <v>3.99</v>
      </c>
      <c r="O115" s="1">
        <f>US!G115</f>
        <v>0.5715252505342772</v>
      </c>
      <c r="Q115" s="1">
        <f t="shared" si="11"/>
        <v>0.26168109177575616</v>
      </c>
      <c r="R115" s="3">
        <f t="shared" si="12"/>
        <v>1.7400000000000002</v>
      </c>
      <c r="S115" s="3">
        <f t="shared" si="13"/>
        <v>0.19034754285813804</v>
      </c>
      <c r="U115" s="3">
        <f t="shared" si="14"/>
        <v>1.2056472517270895</v>
      </c>
      <c r="Z115" s="3">
        <f t="shared" si="15"/>
        <v>0.0006809987651238071</v>
      </c>
      <c r="AF115" s="3">
        <v>1.7400000000000002</v>
      </c>
    </row>
    <row r="116" spans="1:32" ht="12.75">
      <c r="A116">
        <v>2006.1</v>
      </c>
      <c r="B116">
        <v>93.37</v>
      </c>
      <c r="C116" s="10">
        <f t="shared" si="8"/>
        <v>0.365473503171021</v>
      </c>
      <c r="D116">
        <v>733.4000000000001</v>
      </c>
      <c r="E116">
        <v>2.5156</v>
      </c>
      <c r="F116">
        <v>616.65</v>
      </c>
      <c r="G116" s="10">
        <f t="shared" si="9"/>
        <v>0.9313211994238513</v>
      </c>
      <c r="H116">
        <v>27.87</v>
      </c>
      <c r="J116" s="3">
        <v>1.2101556260135051</v>
      </c>
      <c r="K116" s="10"/>
      <c r="L116" s="10">
        <f t="shared" si="10"/>
        <v>2.59457366217295</v>
      </c>
      <c r="M116" s="1">
        <f>US!C116</f>
        <v>0.5400044081992572</v>
      </c>
      <c r="N116" s="1">
        <f>US!E116</f>
        <v>4.5200000000000005</v>
      </c>
      <c r="O116" s="1">
        <f>US!G116</f>
        <v>1.2013896744815122</v>
      </c>
      <c r="Q116" s="1">
        <f t="shared" si="11"/>
        <v>0.1745309050282362</v>
      </c>
      <c r="R116" s="3">
        <f t="shared" si="12"/>
        <v>2.0044000000000004</v>
      </c>
      <c r="S116" s="3">
        <f t="shared" si="13"/>
        <v>0.27006847505766096</v>
      </c>
      <c r="U116" s="3">
        <f t="shared" si="14"/>
        <v>1.1795512986859797</v>
      </c>
      <c r="Z116" s="3">
        <f t="shared" si="15"/>
        <v>0.0009366248511703169</v>
      </c>
      <c r="AF116" s="3">
        <v>2.0044000000000004</v>
      </c>
    </row>
    <row r="117" spans="1:32" ht="12.75">
      <c r="A117" s="2">
        <v>2006.2</v>
      </c>
      <c r="B117">
        <v>93.87</v>
      </c>
      <c r="C117" s="10">
        <f t="shared" si="8"/>
        <v>0.5355039091785363</v>
      </c>
      <c r="D117">
        <v>750.3000000000001</v>
      </c>
      <c r="E117">
        <v>2.8438000000000003</v>
      </c>
      <c r="F117">
        <v>626.52</v>
      </c>
      <c r="G117" s="10">
        <f t="shared" si="9"/>
        <v>1.6005837995621608</v>
      </c>
      <c r="H117">
        <v>31.27</v>
      </c>
      <c r="J117" s="3">
        <v>1.2786579206464894</v>
      </c>
      <c r="K117" s="10"/>
      <c r="L117" s="10">
        <f t="shared" si="10"/>
        <v>5.660618614702018</v>
      </c>
      <c r="M117" s="1">
        <f>US!C117</f>
        <v>1.6880412145127588</v>
      </c>
      <c r="N117" s="1">
        <f>US!E117</f>
        <v>4.87</v>
      </c>
      <c r="O117" s="1">
        <f>US!G117</f>
        <v>0.2988150997527361</v>
      </c>
      <c r="Q117" s="1">
        <f t="shared" si="11"/>
        <v>1.1525373053342225</v>
      </c>
      <c r="R117" s="3">
        <f t="shared" si="12"/>
        <v>2.0262</v>
      </c>
      <c r="S117" s="3">
        <f t="shared" si="13"/>
        <v>-1.3017686998094247</v>
      </c>
      <c r="U117" s="3">
        <f t="shared" si="14"/>
        <v>1.2101556260135051</v>
      </c>
      <c r="Z117" s="3">
        <f t="shared" si="15"/>
        <v>0.004692564369984189</v>
      </c>
      <c r="AF117" s="3">
        <v>2.0262</v>
      </c>
    </row>
    <row r="118" spans="1:32" ht="12.75">
      <c r="A118" s="2">
        <v>2006.3</v>
      </c>
      <c r="B118">
        <v>94.17</v>
      </c>
      <c r="C118" s="10">
        <f t="shared" si="8"/>
        <v>0.3195909236177741</v>
      </c>
      <c r="D118">
        <v>735</v>
      </c>
      <c r="E118">
        <v>3.145</v>
      </c>
      <c r="F118">
        <v>632.78</v>
      </c>
      <c r="G118" s="10">
        <f t="shared" si="9"/>
        <v>0.9991700185149721</v>
      </c>
      <c r="H118">
        <v>34.09</v>
      </c>
      <c r="J118" s="3">
        <v>1.2667528058574649</v>
      </c>
      <c r="K118" s="10"/>
      <c r="L118" s="10">
        <f t="shared" si="10"/>
        <v>-0.931063312305247</v>
      </c>
      <c r="M118" s="1">
        <f>US!C118</f>
        <v>0.5605260321224659</v>
      </c>
      <c r="N118" s="1">
        <f>US!E118</f>
        <v>4.7700000000000005</v>
      </c>
      <c r="O118" s="1">
        <f>US!G118</f>
        <v>0.08943366106710648</v>
      </c>
      <c r="Q118" s="1">
        <f t="shared" si="11"/>
        <v>0.2409351085046918</v>
      </c>
      <c r="R118" s="3">
        <f t="shared" si="12"/>
        <v>1.6250000000000004</v>
      </c>
      <c r="S118" s="3">
        <f t="shared" si="13"/>
        <v>-0.9097363574478656</v>
      </c>
      <c r="U118" s="3">
        <f t="shared" si="14"/>
        <v>1.2786579206464894</v>
      </c>
      <c r="Z118" s="3">
        <f t="shared" si="15"/>
        <v>0.00014173175813985136</v>
      </c>
      <c r="AF118" s="3">
        <v>1.6250000000000004</v>
      </c>
    </row>
    <row r="119" spans="1:32" ht="12.75">
      <c r="A119" s="2">
        <v>2006.4</v>
      </c>
      <c r="B119">
        <v>94.23</v>
      </c>
      <c r="C119" s="10">
        <f t="shared" si="8"/>
        <v>0.06371455877667298</v>
      </c>
      <c r="D119">
        <v>760</v>
      </c>
      <c r="E119">
        <v>3.555</v>
      </c>
      <c r="F119">
        <v>641.03</v>
      </c>
      <c r="G119" s="10">
        <f t="shared" si="9"/>
        <v>1.303770662789594</v>
      </c>
      <c r="H119">
        <v>41.64</v>
      </c>
      <c r="J119" s="3">
        <v>1.3186523373112677</v>
      </c>
      <c r="K119" s="10"/>
      <c r="L119" s="10">
        <f t="shared" si="10"/>
        <v>4.097052812026103</v>
      </c>
      <c r="M119" s="1">
        <f>US!C119</f>
        <v>-0.8468217386643828</v>
      </c>
      <c r="N119" s="1">
        <f>US!E119</f>
        <v>4.89</v>
      </c>
      <c r="O119" s="1">
        <f>US!G119</f>
        <v>0.7827150076290978</v>
      </c>
      <c r="Q119" s="1">
        <f t="shared" si="11"/>
        <v>-0.9105362974410558</v>
      </c>
      <c r="R119" s="3">
        <f t="shared" si="12"/>
        <v>1.3349999999999995</v>
      </c>
      <c r="S119" s="3">
        <f t="shared" si="13"/>
        <v>-0.5210556551604961</v>
      </c>
      <c r="U119" s="3">
        <f t="shared" si="14"/>
        <v>1.2667528058574649</v>
      </c>
      <c r="Z119" s="3">
        <f t="shared" si="15"/>
        <v>0.0026935613651242747</v>
      </c>
      <c r="AF119" s="3">
        <v>1.3349999999999995</v>
      </c>
    </row>
    <row r="120" spans="1:32" ht="12.75">
      <c r="A120" s="2">
        <v>2007.1</v>
      </c>
      <c r="B120">
        <v>95.03</v>
      </c>
      <c r="C120" s="10">
        <f t="shared" si="8"/>
        <v>0.848986522338957</v>
      </c>
      <c r="D120">
        <v>762</v>
      </c>
      <c r="E120">
        <v>3.765</v>
      </c>
      <c r="F120">
        <v>643.66</v>
      </c>
      <c r="G120" s="10">
        <f t="shared" si="9"/>
        <v>0.4102772101149732</v>
      </c>
      <c r="H120">
        <v>40</v>
      </c>
      <c r="J120" s="3">
        <v>1.3311502469283707</v>
      </c>
      <c r="K120" s="10"/>
      <c r="L120" s="10">
        <f t="shared" si="10"/>
        <v>0.9477789758129962</v>
      </c>
      <c r="M120" s="1">
        <f>US!C120</f>
        <v>1.0162162162162147</v>
      </c>
      <c r="N120" s="1">
        <f>US!E120</f>
        <v>4.9</v>
      </c>
      <c r="O120" s="1">
        <f>US!G120</f>
        <v>0.06177918900205359</v>
      </c>
      <c r="Q120" s="1">
        <f t="shared" si="11"/>
        <v>0.16722969387725772</v>
      </c>
      <c r="R120" s="3">
        <f t="shared" si="12"/>
        <v>1.1350000000000002</v>
      </c>
      <c r="S120" s="3">
        <f t="shared" si="13"/>
        <v>-0.3484980211129196</v>
      </c>
      <c r="U120" s="3">
        <f t="shared" si="14"/>
        <v>1.3186523373112677</v>
      </c>
      <c r="Z120" s="3">
        <f t="shared" si="15"/>
        <v>0.00015619774479727448</v>
      </c>
      <c r="AF120" s="3">
        <v>1.1350000000000002</v>
      </c>
    </row>
    <row r="121" spans="1:32" ht="12.75">
      <c r="A121" s="2">
        <v>2007.2</v>
      </c>
      <c r="B121">
        <v>95.8</v>
      </c>
      <c r="C121" s="10">
        <f t="shared" si="8"/>
        <v>0.8102704409133965</v>
      </c>
      <c r="D121">
        <v>777.8000000000001</v>
      </c>
      <c r="E121">
        <v>3.995</v>
      </c>
      <c r="F121">
        <v>648.4300000000001</v>
      </c>
      <c r="G121" s="10">
        <f t="shared" si="9"/>
        <v>0.7410744803157066</v>
      </c>
      <c r="H121">
        <v>43.230000000000004</v>
      </c>
      <c r="J121" s="3">
        <v>1.3505483226189832</v>
      </c>
      <c r="K121" s="10"/>
      <c r="L121" s="10">
        <f t="shared" si="10"/>
        <v>1.4572416401058774</v>
      </c>
      <c r="M121" s="1">
        <f>US!C121</f>
        <v>1.9156678082191902</v>
      </c>
      <c r="N121" s="1">
        <f>US!E121</f>
        <v>4.68</v>
      </c>
      <c r="O121" s="1">
        <f>US!G121</f>
        <v>0.7649180477932171</v>
      </c>
      <c r="Q121" s="1">
        <f t="shared" si="11"/>
        <v>1.1053973673057937</v>
      </c>
      <c r="R121" s="3">
        <f t="shared" si="12"/>
        <v>0.6849999999999996</v>
      </c>
      <c r="S121" s="3">
        <f t="shared" si="13"/>
        <v>0.023843567477510597</v>
      </c>
      <c r="U121" s="3">
        <f t="shared" si="14"/>
        <v>1.3311502469283707</v>
      </c>
      <c r="Z121" s="3">
        <f t="shared" si="15"/>
        <v>0.00037628534049873047</v>
      </c>
      <c r="AF121" s="3">
        <v>0.6849999999999996</v>
      </c>
    </row>
    <row r="122" spans="1:32" ht="12.75">
      <c r="A122">
        <v>2007.3</v>
      </c>
      <c r="B122">
        <v>96.3</v>
      </c>
      <c r="C122" s="10">
        <f t="shared" si="8"/>
        <v>0.5219206680584509</v>
      </c>
      <c r="D122">
        <v>785.5</v>
      </c>
      <c r="E122">
        <v>4.245</v>
      </c>
      <c r="F122">
        <v>653.92</v>
      </c>
      <c r="G122" s="10">
        <f t="shared" si="9"/>
        <v>0.8466603951081675</v>
      </c>
      <c r="H122">
        <v>43.89</v>
      </c>
      <c r="J122" s="3">
        <v>1.4221514306843392</v>
      </c>
      <c r="K122" s="10"/>
      <c r="L122" s="10">
        <f t="shared" si="10"/>
        <v>5.301780533591227</v>
      </c>
      <c r="M122" s="1">
        <f>US!C122</f>
        <v>0.28352409954846003</v>
      </c>
      <c r="N122" s="1">
        <f>US!E122</f>
        <v>3.72</v>
      </c>
      <c r="O122" s="1">
        <f>US!G122</f>
        <v>0.6725875051823982</v>
      </c>
      <c r="Q122" s="1">
        <f t="shared" si="11"/>
        <v>-0.2383965685099909</v>
      </c>
      <c r="R122" s="3">
        <f t="shared" si="12"/>
        <v>-0.5249999999999999</v>
      </c>
      <c r="S122" s="3">
        <f t="shared" si="13"/>
        <v>-0.1740728899257693</v>
      </c>
      <c r="U122" s="3">
        <f t="shared" si="14"/>
        <v>1.3505483226189832</v>
      </c>
      <c r="Z122" s="3">
        <f t="shared" si="15"/>
        <v>0.005127005084619061</v>
      </c>
      <c r="AF122" s="3">
        <v>-0.5249999999999999</v>
      </c>
    </row>
    <row r="123" spans="1:32" ht="12.75">
      <c r="A123">
        <v>2007.4</v>
      </c>
      <c r="B123">
        <v>97.13</v>
      </c>
      <c r="C123" s="10">
        <f t="shared" si="8"/>
        <v>0.8618899273104885</v>
      </c>
      <c r="D123">
        <v>789.7</v>
      </c>
      <c r="E123">
        <v>4.54</v>
      </c>
      <c r="F123">
        <v>655.72</v>
      </c>
      <c r="G123" s="10">
        <f t="shared" si="9"/>
        <v>0.2752630291167124</v>
      </c>
      <c r="H123">
        <v>42.97</v>
      </c>
      <c r="J123" s="3">
        <v>1.462052429200111</v>
      </c>
      <c r="K123" s="10"/>
      <c r="L123" s="10">
        <f t="shared" si="10"/>
        <v>2.8056786116350096</v>
      </c>
      <c r="M123" s="1">
        <f>US!C123</f>
        <v>0.712041884816772</v>
      </c>
      <c r="N123" s="1">
        <f>US!E123</f>
        <v>3.29</v>
      </c>
      <c r="O123" s="1">
        <f>US!G123</f>
        <v>0.35691078609336735</v>
      </c>
      <c r="Q123" s="1">
        <f t="shared" si="11"/>
        <v>-0.14984804249371653</v>
      </c>
      <c r="R123" s="3">
        <f t="shared" si="12"/>
        <v>-1.25</v>
      </c>
      <c r="S123" s="3">
        <f t="shared" si="13"/>
        <v>0.08164775697665494</v>
      </c>
      <c r="U123" s="3">
        <f t="shared" si="14"/>
        <v>1.4221514306843392</v>
      </c>
      <c r="Z123" s="3">
        <f t="shared" si="15"/>
        <v>0.0015920896825556128</v>
      </c>
      <c r="AF123" s="3">
        <v>-1.25</v>
      </c>
    </row>
    <row r="124" spans="1:32" ht="12.75">
      <c r="A124">
        <v>2008.1</v>
      </c>
      <c r="B124">
        <v>97.83</v>
      </c>
      <c r="C124" s="10">
        <f t="shared" si="8"/>
        <v>0.7206836198908606</v>
      </c>
      <c r="D124">
        <v>796.6</v>
      </c>
      <c r="E124">
        <v>4.3</v>
      </c>
      <c r="F124">
        <v>661.48</v>
      </c>
      <c r="G124" s="10">
        <f t="shared" si="9"/>
        <v>0.8784237174403797</v>
      </c>
      <c r="H124">
        <v>42.49</v>
      </c>
      <c r="J124" s="3">
        <v>1.5845600469029772</v>
      </c>
      <c r="K124" s="10"/>
      <c r="L124" s="10">
        <f t="shared" si="10"/>
        <v>8.379153528022943</v>
      </c>
      <c r="M124" s="1">
        <f>US!C124</f>
        <v>1.1332917446454482</v>
      </c>
      <c r="N124" s="1">
        <f>US!E124</f>
        <v>1.36</v>
      </c>
      <c r="O124" s="1">
        <f>US!G124</f>
        <v>-0.6826005497411081</v>
      </c>
      <c r="Q124" s="1">
        <f t="shared" si="11"/>
        <v>0.41260812475458764</v>
      </c>
      <c r="R124" s="3">
        <f t="shared" si="12"/>
        <v>-2.9399999999999995</v>
      </c>
      <c r="S124" s="3">
        <f t="shared" si="13"/>
        <v>-1.5610242671814878</v>
      </c>
      <c r="U124" s="3">
        <f t="shared" si="14"/>
        <v>1.462052429200111</v>
      </c>
      <c r="Z124" s="3">
        <f t="shared" si="15"/>
        <v>0.015008116395231648</v>
      </c>
      <c r="AF124" s="3">
        <v>-2.9399999999999995</v>
      </c>
    </row>
    <row r="125" spans="1:32" ht="12.75">
      <c r="A125">
        <v>2008.2</v>
      </c>
      <c r="B125">
        <v>98.57000000000001</v>
      </c>
      <c r="C125" s="10">
        <f t="shared" si="8"/>
        <v>0.7564141878769304</v>
      </c>
      <c r="D125">
        <v>796.3000000000001</v>
      </c>
      <c r="E125">
        <v>4.82</v>
      </c>
      <c r="F125">
        <v>659.67</v>
      </c>
      <c r="G125" s="10">
        <f t="shared" si="9"/>
        <v>-0.2736288323154201</v>
      </c>
      <c r="H125">
        <v>38.36</v>
      </c>
      <c r="J125" s="3">
        <v>1.5755475027572081</v>
      </c>
      <c r="K125" s="10"/>
      <c r="L125" s="10">
        <f t="shared" si="10"/>
        <v>-0.5687726484953415</v>
      </c>
      <c r="M125" s="1">
        <f>US!C125</f>
        <v>2.1897810218978186</v>
      </c>
      <c r="N125" s="1">
        <f>US!E125</f>
        <v>1.87</v>
      </c>
      <c r="O125" s="1">
        <f>US!G125</f>
        <v>0.496371591966116</v>
      </c>
      <c r="Q125" s="1">
        <f t="shared" si="11"/>
        <v>1.4333668340208883</v>
      </c>
      <c r="R125" s="3">
        <f t="shared" si="12"/>
        <v>-2.95</v>
      </c>
      <c r="S125" s="3">
        <f t="shared" si="13"/>
        <v>0.7700004242815361</v>
      </c>
      <c r="U125" s="3">
        <f t="shared" si="14"/>
        <v>1.5845600469029772</v>
      </c>
      <c r="Z125" s="3">
        <f t="shared" si="15"/>
        <v>8.122595197943741E-05</v>
      </c>
      <c r="AF125" s="3">
        <v>-2.95</v>
      </c>
    </row>
    <row r="126" spans="1:32" ht="12.75">
      <c r="A126">
        <v>2008.3</v>
      </c>
      <c r="B126">
        <v>99.27</v>
      </c>
      <c r="C126" s="10">
        <f t="shared" si="8"/>
        <v>0.7101552196408623</v>
      </c>
      <c r="D126">
        <v>793.1</v>
      </c>
      <c r="E126">
        <v>4.930000000000001</v>
      </c>
      <c r="F126">
        <v>657.29</v>
      </c>
      <c r="G126" s="10">
        <f t="shared" si="9"/>
        <v>-0.36078645383297303</v>
      </c>
      <c r="H126">
        <v>32.2</v>
      </c>
      <c r="J126" s="3">
        <v>1.4046522081132709</v>
      </c>
      <c r="K126" s="10"/>
      <c r="L126" s="10">
        <f t="shared" si="10"/>
        <v>-10.846724351050696</v>
      </c>
      <c r="M126" s="1">
        <f>US!C126</f>
        <v>1.1670020120724267</v>
      </c>
      <c r="N126" s="1">
        <f>US!E126</f>
        <v>0.9</v>
      </c>
      <c r="O126" s="1">
        <f>US!G126</f>
        <v>-0.4792641116562302</v>
      </c>
      <c r="Q126" s="1">
        <f t="shared" si="11"/>
        <v>0.45684679243156445</v>
      </c>
      <c r="R126" s="3">
        <f t="shared" si="12"/>
        <v>-4.03</v>
      </c>
      <c r="S126" s="3">
        <f t="shared" si="13"/>
        <v>-0.11847765782325714</v>
      </c>
      <c r="U126" s="3">
        <f t="shared" si="14"/>
        <v>1.5755475027572081</v>
      </c>
      <c r="Z126" s="3">
        <f t="shared" si="15"/>
        <v>0.029205201731438132</v>
      </c>
      <c r="AF126" s="3">
        <v>-4.03</v>
      </c>
    </row>
    <row r="127" spans="1:32" ht="12.75">
      <c r="A127">
        <v>2008.4</v>
      </c>
      <c r="B127">
        <v>98.7</v>
      </c>
      <c r="C127" s="10">
        <f t="shared" si="8"/>
        <v>-0.5741915986702817</v>
      </c>
      <c r="D127">
        <v>832.8000000000001</v>
      </c>
      <c r="E127">
        <v>4.8</v>
      </c>
      <c r="F127">
        <v>644.58</v>
      </c>
      <c r="G127" s="10">
        <f t="shared" si="9"/>
        <v>-1.933697454700345</v>
      </c>
      <c r="H127">
        <v>28.23</v>
      </c>
      <c r="J127" s="3">
        <v>1.3900472616068946</v>
      </c>
      <c r="K127" s="10"/>
      <c r="L127" s="10">
        <f t="shared" si="10"/>
        <v>-1.039755351681937</v>
      </c>
      <c r="M127" s="1">
        <f>US!C127</f>
        <v>-2.824184566428012</v>
      </c>
      <c r="N127" s="1">
        <f>US!E127</f>
        <v>0.11</v>
      </c>
      <c r="O127" s="1">
        <f>US!G127</f>
        <v>-2.112983772173427</v>
      </c>
      <c r="Q127" s="1">
        <f t="shared" si="11"/>
        <v>-2.24999296775773</v>
      </c>
      <c r="R127" s="3">
        <f t="shared" si="12"/>
        <v>-4.6899999999999995</v>
      </c>
      <c r="S127" s="3">
        <f t="shared" si="13"/>
        <v>-0.17928631747308188</v>
      </c>
      <c r="U127" s="3">
        <f t="shared" si="14"/>
        <v>1.4046522081132709</v>
      </c>
      <c r="Z127" s="3">
        <f t="shared" si="15"/>
        <v>0.00021330446245411113</v>
      </c>
      <c r="AF127" s="3">
        <v>-4.6899999999999995</v>
      </c>
    </row>
    <row r="128" spans="1:32" ht="12.75">
      <c r="A128">
        <v>2009.1</v>
      </c>
      <c r="B128">
        <v>98.63</v>
      </c>
      <c r="C128" s="10">
        <f t="shared" si="8"/>
        <v>-0.07092198581560849</v>
      </c>
      <c r="D128">
        <v>906.4000000000001</v>
      </c>
      <c r="E128">
        <v>2.0500000000000003</v>
      </c>
      <c r="F128">
        <v>615.67</v>
      </c>
      <c r="G128" s="10">
        <f t="shared" si="9"/>
        <v>-4.485091067051428</v>
      </c>
      <c r="H128">
        <v>27.32</v>
      </c>
      <c r="J128" s="3">
        <v>1.3277038689290739</v>
      </c>
      <c r="K128" s="10"/>
      <c r="L128" s="10">
        <f t="shared" si="10"/>
        <v>-4.4849836692424265</v>
      </c>
      <c r="M128" s="1">
        <f>US!C128</f>
        <v>-0.5014326647564404</v>
      </c>
      <c r="N128" s="1">
        <f>US!E128</f>
        <v>0.21</v>
      </c>
      <c r="O128" s="1">
        <f>US!G128</f>
        <v>-1.3855197079505888</v>
      </c>
      <c r="Q128" s="1">
        <f t="shared" si="11"/>
        <v>-0.43051067894083195</v>
      </c>
      <c r="R128" s="3">
        <f t="shared" si="12"/>
        <v>-1.8400000000000003</v>
      </c>
      <c r="S128" s="3">
        <f t="shared" si="13"/>
        <v>3.0995713591008394</v>
      </c>
      <c r="U128" s="3">
        <f t="shared" si="14"/>
        <v>1.3900472616068946</v>
      </c>
      <c r="Z128" s="3">
        <f t="shared" si="15"/>
        <v>0.003886698610580953</v>
      </c>
      <c r="AF128" s="3">
        <v>-1.8400000000000003</v>
      </c>
    </row>
    <row r="129" spans="1:32" ht="12.75">
      <c r="A129" s="2">
        <v>2009.2</v>
      </c>
      <c r="B129">
        <v>98.83</v>
      </c>
      <c r="C129" s="10">
        <f t="shared" si="8"/>
        <v>0.2027780594139772</v>
      </c>
      <c r="D129">
        <v>945.2</v>
      </c>
      <c r="E129">
        <v>1.4200000000000002</v>
      </c>
      <c r="F129">
        <v>616.12</v>
      </c>
      <c r="G129" s="10">
        <f t="shared" si="9"/>
        <v>0.07309110400053331</v>
      </c>
      <c r="H129">
        <v>31.75</v>
      </c>
      <c r="J129" s="3">
        <v>1.4026425786181165</v>
      </c>
      <c r="K129" s="10"/>
      <c r="L129" s="10">
        <f t="shared" si="10"/>
        <v>5.6442337363593165</v>
      </c>
      <c r="M129" s="1">
        <f>US!C129</f>
        <v>1.0593438239226538</v>
      </c>
      <c r="N129" s="1">
        <f>US!E129</f>
        <v>0.19</v>
      </c>
      <c r="O129" s="1">
        <f>US!G129</f>
        <v>-0.13537374353199683</v>
      </c>
      <c r="Q129" s="1">
        <f t="shared" si="11"/>
        <v>0.8565657645086766</v>
      </c>
      <c r="R129" s="3">
        <f t="shared" si="12"/>
        <v>-1.2300000000000002</v>
      </c>
      <c r="S129" s="3">
        <f t="shared" si="13"/>
        <v>-0.20846484753253014</v>
      </c>
      <c r="U129" s="3">
        <f t="shared" si="14"/>
        <v>1.3277038689290739</v>
      </c>
      <c r="Z129" s="3">
        <f t="shared" si="15"/>
        <v>0.005615810209858606</v>
      </c>
      <c r="AF129" s="3">
        <v>-1.2300000000000002</v>
      </c>
    </row>
    <row r="130" spans="1:32" ht="12.75">
      <c r="A130" s="2">
        <v>2009.3</v>
      </c>
      <c r="B130">
        <v>99.03</v>
      </c>
      <c r="C130" s="10">
        <f t="shared" si="8"/>
        <v>0.20236770211474742</v>
      </c>
      <c r="D130">
        <v>980.3000000000001</v>
      </c>
      <c r="E130">
        <v>0.93</v>
      </c>
      <c r="F130">
        <v>619.79</v>
      </c>
      <c r="G130" s="10">
        <f t="shared" si="9"/>
        <v>0.5956631824969083</v>
      </c>
      <c r="H130">
        <v>38.19</v>
      </c>
      <c r="J130" s="3">
        <v>1.4617104936196337</v>
      </c>
      <c r="K130" s="10"/>
      <c r="L130" s="10">
        <f t="shared" si="10"/>
        <v>4.2111879321181656</v>
      </c>
      <c r="M130" s="1">
        <f>US!C130</f>
        <v>0.681864441278246</v>
      </c>
      <c r="N130" s="1">
        <f>US!E130</f>
        <v>0.14</v>
      </c>
      <c r="O130" s="1">
        <f>US!G130</f>
        <v>0.326835083665844</v>
      </c>
      <c r="Q130" s="1">
        <f t="shared" si="11"/>
        <v>0.47949673916349855</v>
      </c>
      <c r="R130" s="3">
        <f t="shared" si="12"/>
        <v>-0.79</v>
      </c>
      <c r="S130" s="3">
        <f t="shared" si="13"/>
        <v>-0.2688280988310643</v>
      </c>
      <c r="U130" s="3">
        <f t="shared" si="14"/>
        <v>1.4026425786181165</v>
      </c>
      <c r="Z130" s="3">
        <f t="shared" si="15"/>
        <v>0.003489018582626461</v>
      </c>
      <c r="AF130" s="3">
        <v>-0.79</v>
      </c>
    </row>
    <row r="131" spans="1:32" ht="12.75">
      <c r="A131" s="2">
        <v>2009.4</v>
      </c>
      <c r="B131">
        <v>99.10000000000001</v>
      </c>
      <c r="C131" s="10">
        <f t="shared" si="8"/>
        <v>0.07068565081289613</v>
      </c>
      <c r="D131">
        <v>1015.9000000000001</v>
      </c>
      <c r="E131">
        <v>0.62</v>
      </c>
      <c r="F131">
        <v>625.47</v>
      </c>
      <c r="G131" s="10">
        <f t="shared" si="9"/>
        <v>0.9164394391648845</v>
      </c>
      <c r="H131">
        <v>42.2</v>
      </c>
      <c r="J131" s="3">
        <v>1.4347408140719378</v>
      </c>
      <c r="K131" s="10"/>
      <c r="L131" s="10">
        <f t="shared" si="10"/>
        <v>-1.8450766868965185</v>
      </c>
      <c r="M131" s="1">
        <f>US!C131</f>
        <v>0.20216314565852933</v>
      </c>
      <c r="N131" s="1">
        <f>US!E131</f>
        <v>0.06</v>
      </c>
      <c r="O131" s="1">
        <f>US!G131</f>
        <v>0.9680557031960468</v>
      </c>
      <c r="Q131" s="1">
        <f t="shared" si="11"/>
        <v>0.1314774948456332</v>
      </c>
      <c r="R131" s="3">
        <f t="shared" si="12"/>
        <v>-0.56</v>
      </c>
      <c r="S131" s="3">
        <f t="shared" si="13"/>
        <v>0.05161626403116237</v>
      </c>
      <c r="U131" s="3">
        <f t="shared" si="14"/>
        <v>1.4617104936196337</v>
      </c>
      <c r="Z131" s="3">
        <f t="shared" si="15"/>
        <v>0.0007273636149054073</v>
      </c>
      <c r="AF131" s="3">
        <v>-0.56</v>
      </c>
    </row>
    <row r="132" spans="1:32" ht="12.75">
      <c r="A132">
        <v>2010.1</v>
      </c>
      <c r="B132">
        <v>99.43</v>
      </c>
      <c r="C132" s="10">
        <f t="shared" si="8"/>
        <v>0.33299697275479545</v>
      </c>
      <c r="D132">
        <v>1031.8</v>
      </c>
      <c r="E132">
        <v>0.49500000000000005</v>
      </c>
      <c r="F132">
        <v>630.07</v>
      </c>
      <c r="G132" s="10">
        <f t="shared" si="9"/>
        <v>0.7354469438981992</v>
      </c>
      <c r="H132">
        <v>34.910000000000004</v>
      </c>
      <c r="J132" s="3">
        <v>1.3531067330591036</v>
      </c>
      <c r="K132" s="10"/>
      <c r="L132" s="10">
        <f t="shared" si="10"/>
        <v>-5.689813812513533</v>
      </c>
      <c r="M132" s="1">
        <f>US!C132</f>
        <v>0.39342277817007165</v>
      </c>
      <c r="N132" s="1">
        <f>US!E132</f>
        <v>0.16</v>
      </c>
      <c r="O132" s="1">
        <f>US!G132</f>
        <v>0.4328457469212621</v>
      </c>
      <c r="Q132" s="1">
        <f t="shared" si="11"/>
        <v>0.0604258054152762</v>
      </c>
      <c r="R132" s="3">
        <f t="shared" si="12"/>
        <v>-0.3350000000000001</v>
      </c>
      <c r="S132" s="3">
        <f t="shared" si="13"/>
        <v>-0.3026011969769371</v>
      </c>
      <c r="U132" s="3">
        <f t="shared" si="14"/>
        <v>1.4347408140719378</v>
      </c>
      <c r="Z132" s="3">
        <f t="shared" si="15"/>
        <v>0.006664123182809978</v>
      </c>
      <c r="AF132" s="3">
        <v>-0.3350000000000001</v>
      </c>
    </row>
    <row r="133" spans="1:32" ht="12.75">
      <c r="A133" s="2">
        <v>2010.2</v>
      </c>
      <c r="B133">
        <v>99.93</v>
      </c>
      <c r="C133" s="10">
        <f t="shared" si="8"/>
        <v>0.502866338127328</v>
      </c>
      <c r="D133">
        <v>1087.6000000000001</v>
      </c>
      <c r="E133">
        <v>0.52</v>
      </c>
      <c r="F133">
        <v>642.97</v>
      </c>
      <c r="G133" s="10">
        <f t="shared" si="9"/>
        <v>2.047391559667977</v>
      </c>
      <c r="H133">
        <v>32.34</v>
      </c>
      <c r="J133" s="3">
        <v>1.2249047636546258</v>
      </c>
      <c r="K133" s="10"/>
      <c r="L133" s="10">
        <f t="shared" si="10"/>
        <v>-9.474638346868524</v>
      </c>
      <c r="M133" s="1">
        <f>US!C133</f>
        <v>0.4823151125401992</v>
      </c>
      <c r="N133" s="1">
        <f>US!E133</f>
        <v>0.18</v>
      </c>
      <c r="O133" s="1">
        <f>US!G133</f>
        <v>0.9660355861359715</v>
      </c>
      <c r="Q133" s="1">
        <f t="shared" si="11"/>
        <v>-0.02055122558712874</v>
      </c>
      <c r="R133" s="3">
        <f t="shared" si="12"/>
        <v>-0.34</v>
      </c>
      <c r="S133" s="3">
        <f t="shared" si="13"/>
        <v>-1.0813559735320055</v>
      </c>
      <c r="U133" s="3">
        <f t="shared" si="14"/>
        <v>1.3531067330591036</v>
      </c>
      <c r="Z133" s="3">
        <f t="shared" si="15"/>
        <v>0.016435744959186666</v>
      </c>
      <c r="AF133" s="3">
        <v>-0.34</v>
      </c>
    </row>
    <row r="134" spans="1:32" ht="12.75">
      <c r="A134" s="2">
        <v>2010.3</v>
      </c>
      <c r="B134">
        <v>100.13</v>
      </c>
      <c r="C134" s="10">
        <f aca="true" t="shared" si="16" ref="C134:C163">(B134/B133-1)*100</f>
        <v>0.2001400980686352</v>
      </c>
      <c r="D134">
        <v>1087.9</v>
      </c>
      <c r="E134">
        <v>0.7150000000000001</v>
      </c>
      <c r="F134">
        <v>648.19</v>
      </c>
      <c r="G134" s="10">
        <f aca="true" t="shared" si="17" ref="G134:G162">(F134/F133-1)*100</f>
        <v>0.8118574739101492</v>
      </c>
      <c r="H134">
        <v>34.47</v>
      </c>
      <c r="J134" s="3">
        <v>1.3652063509399444</v>
      </c>
      <c r="K134" s="10"/>
      <c r="L134" s="10">
        <f aca="true" t="shared" si="18" ref="L134:L163">(J134/J133-1)*100</f>
        <v>11.45408128438612</v>
      </c>
      <c r="M134" s="1">
        <f>US!C134</f>
        <v>0.09000000000001229</v>
      </c>
      <c r="N134" s="1">
        <f>US!E134</f>
        <v>0.16</v>
      </c>
      <c r="O134" s="1">
        <f>US!G134</f>
        <v>0.6749318608730848</v>
      </c>
      <c r="Q134" s="1">
        <f aca="true" t="shared" si="19" ref="Q134:Q155">M134-C134</f>
        <v>-0.1101400980686229</v>
      </c>
      <c r="R134" s="3">
        <f aca="true" t="shared" si="20" ref="R134:R159">N134-E134</f>
        <v>-0.555</v>
      </c>
      <c r="S134" s="3">
        <f aca="true" t="shared" si="21" ref="S134:S159">O134-G134</f>
        <v>-0.1369256130370644</v>
      </c>
      <c r="U134" s="3">
        <f t="shared" si="14"/>
        <v>1.2249047636546258</v>
      </c>
      <c r="Z134" s="3">
        <f t="shared" si="15"/>
        <v>0.019684535394779875</v>
      </c>
      <c r="AF134" s="3">
        <v>-0.555</v>
      </c>
    </row>
    <row r="135" spans="1:32" ht="12.75">
      <c r="A135" s="2">
        <v>2010.4</v>
      </c>
      <c r="B135">
        <v>100.47</v>
      </c>
      <c r="C135" s="10">
        <f t="shared" si="16"/>
        <v>0.339558573853993</v>
      </c>
      <c r="D135">
        <v>1106.7</v>
      </c>
      <c r="E135">
        <v>0.9900000000000001</v>
      </c>
      <c r="F135">
        <v>653.61</v>
      </c>
      <c r="G135" s="10">
        <f t="shared" si="17"/>
        <v>0.8361745784414953</v>
      </c>
      <c r="H135">
        <v>38.53</v>
      </c>
      <c r="J135" s="3">
        <v>1.3415435800431976</v>
      </c>
      <c r="K135" s="10"/>
      <c r="L135" s="10">
        <f t="shared" si="18"/>
        <v>-1.7332743054157995</v>
      </c>
      <c r="M135" s="1">
        <f>US!C135</f>
        <v>0.29973024278149296</v>
      </c>
      <c r="N135" s="1">
        <f>US!E135</f>
        <v>0.12</v>
      </c>
      <c r="O135" s="1">
        <f>US!G135</f>
        <v>0.6301119170590841</v>
      </c>
      <c r="Q135" s="1">
        <f t="shared" si="19"/>
        <v>-0.039828331072500056</v>
      </c>
      <c r="R135" s="3">
        <f t="shared" si="20"/>
        <v>-0.8700000000000001</v>
      </c>
      <c r="S135" s="3">
        <f t="shared" si="21"/>
        <v>-0.20606266138241125</v>
      </c>
      <c r="U135" s="3">
        <f aca="true" t="shared" si="22" ref="U135:U163">J134</f>
        <v>1.3652063509399444</v>
      </c>
      <c r="Z135" s="3">
        <f aca="true" t="shared" si="23" ref="Z135:Z163">(U135-J135)^2</f>
        <v>0.0005599267265119242</v>
      </c>
      <c r="AF135" s="3">
        <v>-0.8700000000000001</v>
      </c>
    </row>
    <row r="136" spans="1:32" ht="12.75">
      <c r="A136" s="2">
        <v>2011.1</v>
      </c>
      <c r="B136">
        <v>101.3</v>
      </c>
      <c r="C136" s="10">
        <f t="shared" si="16"/>
        <v>0.826117248930025</v>
      </c>
      <c r="D136">
        <v>1108.6000000000001</v>
      </c>
      <c r="E136">
        <v>1.1500000000000001</v>
      </c>
      <c r="F136">
        <v>665.16</v>
      </c>
      <c r="G136" s="10">
        <f t="shared" si="17"/>
        <v>1.7671088263643497</v>
      </c>
      <c r="H136">
        <v>40.71</v>
      </c>
      <c r="J136" s="3">
        <v>1.4191039777484495</v>
      </c>
      <c r="K136" s="10"/>
      <c r="L136" s="10">
        <f t="shared" si="18"/>
        <v>5.781429605347177</v>
      </c>
      <c r="M136" s="1">
        <f>US!C136</f>
        <v>1.265066241657542</v>
      </c>
      <c r="N136" s="1">
        <f>US!E136</f>
        <v>0.09</v>
      </c>
      <c r="O136" s="1">
        <f>US!G136</f>
        <v>-0.38623733943120575</v>
      </c>
      <c r="Q136" s="1">
        <f t="shared" si="19"/>
        <v>0.438948992727517</v>
      </c>
      <c r="R136" s="3">
        <f t="shared" si="20"/>
        <v>-1.06</v>
      </c>
      <c r="S136" s="3">
        <f t="shared" si="21"/>
        <v>-2.1533461657955555</v>
      </c>
      <c r="U136" s="3">
        <f t="shared" si="22"/>
        <v>1.3415435800431976</v>
      </c>
      <c r="Z136" s="3">
        <f t="shared" si="23"/>
        <v>0.006015615292196847</v>
      </c>
      <c r="AF136" s="3">
        <v>-1.06</v>
      </c>
    </row>
    <row r="137" spans="1:32" ht="12.75">
      <c r="A137" s="2">
        <v>2011.2</v>
      </c>
      <c r="B137">
        <v>101.93</v>
      </c>
      <c r="C137" s="10">
        <f t="shared" si="16"/>
        <v>0.6219151036525261</v>
      </c>
      <c r="D137">
        <v>1124.1000000000001</v>
      </c>
      <c r="E137">
        <v>1.3800000000000001</v>
      </c>
      <c r="F137">
        <v>666.32</v>
      </c>
      <c r="G137" s="10">
        <f t="shared" si="17"/>
        <v>0.17439413073547794</v>
      </c>
      <c r="H137">
        <v>37.14</v>
      </c>
      <c r="J137" s="3">
        <v>1.4498426920679104</v>
      </c>
      <c r="K137" s="10"/>
      <c r="L137" s="10">
        <f t="shared" si="18"/>
        <v>2.166064981949445</v>
      </c>
      <c r="M137" s="1">
        <f>US!C137</f>
        <v>1.7410977769034108</v>
      </c>
      <c r="N137" s="1">
        <f>US!E137</f>
        <v>0.03</v>
      </c>
      <c r="O137" s="1">
        <f>US!G137</f>
        <v>0.727449837887173</v>
      </c>
      <c r="Q137" s="1">
        <f t="shared" si="19"/>
        <v>1.1191826732508847</v>
      </c>
      <c r="R137" s="3">
        <f t="shared" si="20"/>
        <v>-1.35</v>
      </c>
      <c r="S137" s="3">
        <f t="shared" si="21"/>
        <v>0.553055707151695</v>
      </c>
      <c r="U137" s="3">
        <f t="shared" si="22"/>
        <v>1.4191039777484495</v>
      </c>
      <c r="Z137" s="3">
        <f t="shared" si="23"/>
        <v>0.0009448685580134273</v>
      </c>
      <c r="AF137" s="3">
        <v>-1.35</v>
      </c>
    </row>
    <row r="138" spans="1:32" ht="12.75">
      <c r="A138" s="2">
        <v>2011.3</v>
      </c>
      <c r="B138">
        <v>102.33</v>
      </c>
      <c r="C138" s="10">
        <f t="shared" si="16"/>
        <v>0.39242617482584397</v>
      </c>
      <c r="D138">
        <v>1140.5</v>
      </c>
      <c r="E138">
        <v>1.6300000000000001</v>
      </c>
      <c r="F138">
        <v>669.48</v>
      </c>
      <c r="G138" s="10">
        <f t="shared" si="17"/>
        <v>0.47424660823627285</v>
      </c>
      <c r="H138">
        <v>42.1</v>
      </c>
      <c r="J138" s="3">
        <v>1.3417055761283743</v>
      </c>
      <c r="K138" s="10"/>
      <c r="L138" s="10">
        <f t="shared" si="18"/>
        <v>-7.4585412976976295</v>
      </c>
      <c r="M138" s="1">
        <f>US!C138</f>
        <v>0.4060717393406188</v>
      </c>
      <c r="N138" s="1">
        <f>US!E138</f>
        <v>0.02</v>
      </c>
      <c r="O138" s="1">
        <f>US!G138</f>
        <v>0.2107734352353896</v>
      </c>
      <c r="Q138" s="1">
        <f t="shared" si="19"/>
        <v>0.013645564514774833</v>
      </c>
      <c r="R138" s="3">
        <f t="shared" si="20"/>
        <v>-1.61</v>
      </c>
      <c r="S138" s="3">
        <f t="shared" si="21"/>
        <v>-0.26347317300088324</v>
      </c>
      <c r="U138" s="3">
        <f t="shared" si="22"/>
        <v>1.4498426920679104</v>
      </c>
      <c r="Z138" s="3">
        <f t="shared" si="23"/>
        <v>0.011693635843720677</v>
      </c>
      <c r="AF138" s="3">
        <v>-1.61</v>
      </c>
    </row>
    <row r="139" spans="1:32" ht="12.75">
      <c r="A139" s="2">
        <v>2011.4</v>
      </c>
      <c r="B139">
        <v>102.7</v>
      </c>
      <c r="C139" s="10">
        <f t="shared" si="16"/>
        <v>0.36157529561224866</v>
      </c>
      <c r="D139">
        <v>1170.4</v>
      </c>
      <c r="E139">
        <v>1.59</v>
      </c>
      <c r="F139">
        <v>669.61</v>
      </c>
      <c r="G139" s="10">
        <f t="shared" si="17"/>
        <v>0.019418055804498735</v>
      </c>
      <c r="H139">
        <v>43.22</v>
      </c>
      <c r="J139" s="3">
        <v>1.2981449508652134</v>
      </c>
      <c r="K139" s="10"/>
      <c r="L139" s="10">
        <f t="shared" si="18"/>
        <v>-3.246660522113909</v>
      </c>
      <c r="M139" s="1">
        <f>US!C139</f>
        <v>-0.15406836783823374</v>
      </c>
      <c r="N139" s="1">
        <f>US!E139</f>
        <v>0.02</v>
      </c>
      <c r="O139" s="1">
        <f>US!G139</f>
        <v>1.1257860500551775</v>
      </c>
      <c r="Q139" s="1">
        <f t="shared" si="19"/>
        <v>-0.5156436634504824</v>
      </c>
      <c r="R139" s="3">
        <f t="shared" si="20"/>
        <v>-1.57</v>
      </c>
      <c r="S139" s="3">
        <f t="shared" si="21"/>
        <v>1.1063679942506788</v>
      </c>
      <c r="U139" s="3">
        <f t="shared" si="22"/>
        <v>1.3417055761283743</v>
      </c>
      <c r="Z139" s="3">
        <f t="shared" si="23"/>
        <v>0.0018975280733175269</v>
      </c>
      <c r="AF139" s="3">
        <v>-1.57</v>
      </c>
    </row>
    <row r="140" spans="1:32" ht="12.75">
      <c r="A140" s="2">
        <v>2012.1</v>
      </c>
      <c r="B140">
        <v>103.47</v>
      </c>
      <c r="C140" s="10">
        <f t="shared" si="16"/>
        <v>0.7497565725413713</v>
      </c>
      <c r="D140">
        <v>1189.1000000000001</v>
      </c>
      <c r="E140">
        <v>1.12</v>
      </c>
      <c r="F140">
        <v>671.72</v>
      </c>
      <c r="G140" s="10">
        <f t="shared" si="17"/>
        <v>0.31510879467153696</v>
      </c>
      <c r="H140">
        <v>47.18</v>
      </c>
      <c r="J140" s="3">
        <v>1.3316997816012357</v>
      </c>
      <c r="K140" s="10"/>
      <c r="L140" s="10">
        <f t="shared" si="18"/>
        <v>2.5848292760880076</v>
      </c>
      <c r="M140" s="1">
        <f>US!C140</f>
        <v>0.8004629183141931</v>
      </c>
      <c r="N140" s="1">
        <f>US!E140</f>
        <v>0.07</v>
      </c>
      <c r="O140" s="1">
        <f>US!G140</f>
        <v>0.6634516668745816</v>
      </c>
      <c r="Q140" s="1">
        <f t="shared" si="19"/>
        <v>0.05070634577282185</v>
      </c>
      <c r="R140" s="3">
        <f t="shared" si="20"/>
        <v>-1.05</v>
      </c>
      <c r="S140" s="3">
        <f t="shared" si="21"/>
        <v>0.3483428722030446</v>
      </c>
      <c r="U140" s="3">
        <f t="shared" si="22"/>
        <v>1.2981449508652134</v>
      </c>
      <c r="Z140" s="3">
        <f t="shared" si="23"/>
        <v>0.0011259266657231055</v>
      </c>
      <c r="AF140" s="3">
        <v>-1.05</v>
      </c>
    </row>
    <row r="141" spans="1:32" ht="12.75">
      <c r="A141" s="2">
        <v>2012.2</v>
      </c>
      <c r="B141">
        <v>103.83</v>
      </c>
      <c r="C141" s="10">
        <f t="shared" si="16"/>
        <v>0.34792693534357877</v>
      </c>
      <c r="D141">
        <v>1235.7</v>
      </c>
      <c r="E141">
        <v>0.62</v>
      </c>
      <c r="F141">
        <v>672.36</v>
      </c>
      <c r="G141" s="10">
        <f t="shared" si="17"/>
        <v>0.0952777943190597</v>
      </c>
      <c r="H141">
        <v>48.07</v>
      </c>
      <c r="J141" s="3">
        <v>1.2690516377111383</v>
      </c>
      <c r="K141" s="10"/>
      <c r="L141" s="10">
        <f t="shared" si="18"/>
        <v>-4.704374420995194</v>
      </c>
      <c r="M141" s="1">
        <f>US!C141</f>
        <v>0.82280903176426</v>
      </c>
      <c r="N141" s="1">
        <f>US!E141</f>
        <v>0.09</v>
      </c>
      <c r="O141" s="1">
        <f>US!G141</f>
        <v>0.4668094736556494</v>
      </c>
      <c r="Q141" s="1">
        <f t="shared" si="19"/>
        <v>0.47488209642068124</v>
      </c>
      <c r="R141" s="3">
        <f t="shared" si="20"/>
        <v>-0.53</v>
      </c>
      <c r="S141" s="3">
        <f t="shared" si="21"/>
        <v>0.3715316793365897</v>
      </c>
      <c r="U141" s="3">
        <f t="shared" si="22"/>
        <v>1.3316997816012357</v>
      </c>
      <c r="Z141" s="3">
        <f t="shared" si="23"/>
        <v>0.003924789932874352</v>
      </c>
      <c r="AF141" s="3">
        <v>-0.53</v>
      </c>
    </row>
    <row r="142" spans="1:32" ht="12.75">
      <c r="A142" s="2">
        <v>2012.3</v>
      </c>
      <c r="B142">
        <v>104.4</v>
      </c>
      <c r="C142" s="10">
        <f t="shared" si="16"/>
        <v>0.5489742848887591</v>
      </c>
      <c r="D142">
        <v>1291.6000000000001</v>
      </c>
      <c r="E142">
        <v>0.305</v>
      </c>
      <c r="F142">
        <v>673.91</v>
      </c>
      <c r="G142" s="10">
        <f t="shared" si="17"/>
        <v>0.23053126301384452</v>
      </c>
      <c r="H142">
        <v>52.120000000000005</v>
      </c>
      <c r="J142" s="3">
        <v>1.286504567091213</v>
      </c>
      <c r="K142" s="10"/>
      <c r="L142" s="10">
        <f t="shared" si="18"/>
        <v>1.3752733822204988</v>
      </c>
      <c r="M142" s="1">
        <f>US!C142</f>
        <v>0.2182577339153502</v>
      </c>
      <c r="N142" s="1">
        <f>US!E142</f>
        <v>0.1</v>
      </c>
      <c r="O142" s="1">
        <f>US!G142</f>
        <v>0.1196882130836796</v>
      </c>
      <c r="Q142" s="1">
        <f t="shared" si="19"/>
        <v>-0.3307165509734089</v>
      </c>
      <c r="R142" s="3">
        <f t="shared" si="20"/>
        <v>-0.205</v>
      </c>
      <c r="S142" s="3">
        <f t="shared" si="21"/>
        <v>-0.11084304993016492</v>
      </c>
      <c r="U142" s="3">
        <f t="shared" si="22"/>
        <v>1.2690516377111383</v>
      </c>
      <c r="Z142" s="3">
        <f t="shared" si="23"/>
        <v>0.00030460474394587467</v>
      </c>
      <c r="AF142" s="3">
        <v>-0.205</v>
      </c>
    </row>
    <row r="143" spans="1:32" ht="12.75">
      <c r="A143" s="2">
        <v>2012.4</v>
      </c>
      <c r="B143">
        <v>104.77</v>
      </c>
      <c r="C143" s="10">
        <f t="shared" si="16"/>
        <v>0.35440613026818113</v>
      </c>
      <c r="D143">
        <v>1365.7</v>
      </c>
      <c r="E143">
        <v>0.19</v>
      </c>
      <c r="F143">
        <v>670.88</v>
      </c>
      <c r="G143" s="10">
        <f t="shared" si="17"/>
        <v>-0.4496149337448574</v>
      </c>
      <c r="H143">
        <v>47.83</v>
      </c>
      <c r="J143" s="3">
        <v>1.3183915622940012</v>
      </c>
      <c r="K143" s="10"/>
      <c r="L143" s="10">
        <f t="shared" si="18"/>
        <v>2.4785761371127313</v>
      </c>
      <c r="M143" s="1">
        <f>US!C143</f>
        <v>0.037875201212012044</v>
      </c>
      <c r="N143" s="1">
        <f>US!E143</f>
        <v>0.05</v>
      </c>
      <c r="O143" s="1">
        <f>US!G143</f>
        <v>0.022443563085983165</v>
      </c>
      <c r="Q143" s="1">
        <f t="shared" si="19"/>
        <v>-0.3165309290561691</v>
      </c>
      <c r="R143" s="3">
        <f t="shared" si="20"/>
        <v>-0.14</v>
      </c>
      <c r="S143" s="3">
        <f t="shared" si="21"/>
        <v>0.47205849683084056</v>
      </c>
      <c r="U143" s="3">
        <f t="shared" si="22"/>
        <v>1.286504567091213</v>
      </c>
      <c r="Z143" s="3">
        <f t="shared" si="23"/>
        <v>0.0010167804630626415</v>
      </c>
      <c r="AF143" s="3">
        <v>-0.14</v>
      </c>
    </row>
    <row r="144" spans="1:32" ht="12.75">
      <c r="A144" s="2">
        <f>A143+0.7</f>
        <v>2013.1000000000001</v>
      </c>
      <c r="B144">
        <v>105.07000000000001</v>
      </c>
      <c r="C144" s="10">
        <f t="shared" si="16"/>
        <v>0.2863415099742417</v>
      </c>
      <c r="D144">
        <v>1356.6000000000001</v>
      </c>
      <c r="E144">
        <v>0.14</v>
      </c>
      <c r="F144">
        <v>669.4</v>
      </c>
      <c r="G144" s="10">
        <f t="shared" si="17"/>
        <v>-0.22060577152397398</v>
      </c>
      <c r="H144">
        <v>45.1</v>
      </c>
      <c r="J144" s="3">
        <v>1.2840926601263545</v>
      </c>
      <c r="K144" s="10"/>
      <c r="L144" s="10">
        <f t="shared" si="18"/>
        <v>-2.601571729416008</v>
      </c>
      <c r="M144" s="1">
        <f>US!C144</f>
        <v>0.5963085660198653</v>
      </c>
      <c r="N144" s="1">
        <f>US!E144</f>
        <v>0.07</v>
      </c>
      <c r="O144" s="1">
        <f>US!G144</f>
        <v>0.6995724329564412</v>
      </c>
      <c r="Q144" s="1">
        <f t="shared" si="19"/>
        <v>0.3099670560456236</v>
      </c>
      <c r="R144" s="3">
        <f t="shared" si="20"/>
        <v>-0.07</v>
      </c>
      <c r="S144" s="3">
        <f t="shared" si="21"/>
        <v>0.9201782044804152</v>
      </c>
      <c r="U144" s="3">
        <f t="shared" si="22"/>
        <v>1.3183915622940012</v>
      </c>
      <c r="Z144" s="3">
        <f t="shared" si="23"/>
        <v>0.0011764146899058028</v>
      </c>
      <c r="AF144" s="3">
        <v>-0.07</v>
      </c>
    </row>
    <row r="145" spans="1:32" ht="12.75">
      <c r="A145" s="2">
        <f>A144+0.1</f>
        <v>2013.2</v>
      </c>
      <c r="B145">
        <v>105.4</v>
      </c>
      <c r="C145" s="10">
        <f t="shared" si="16"/>
        <v>0.31407633006566016</v>
      </c>
      <c r="D145">
        <v>1390.3000000000002</v>
      </c>
      <c r="E145">
        <v>0.15</v>
      </c>
      <c r="F145">
        <v>675.33</v>
      </c>
      <c r="G145" s="10">
        <f t="shared" si="17"/>
        <v>0.8858679414400994</v>
      </c>
      <c r="H145">
        <v>46.65</v>
      </c>
      <c r="J145" s="3">
        <v>1.299849217490771</v>
      </c>
      <c r="K145" s="10"/>
      <c r="L145" s="10">
        <f t="shared" si="18"/>
        <v>1.2270576613113038</v>
      </c>
      <c r="M145" s="1">
        <f>US!C145</f>
        <v>0.5363191569439207</v>
      </c>
      <c r="N145" s="1">
        <f>US!E145</f>
        <v>0.04</v>
      </c>
      <c r="O145" s="1">
        <f>US!G145</f>
        <v>0.19159071611589695</v>
      </c>
      <c r="Q145" s="1">
        <f t="shared" si="19"/>
        <v>0.22224282687826058</v>
      </c>
      <c r="R145" s="3">
        <f t="shared" si="20"/>
        <v>-0.10999999999999999</v>
      </c>
      <c r="S145" s="3">
        <f t="shared" si="21"/>
        <v>-0.6942772253242024</v>
      </c>
      <c r="U145" s="3">
        <f t="shared" si="22"/>
        <v>1.2840926601263545</v>
      </c>
      <c r="Z145" s="3">
        <f t="shared" si="23"/>
        <v>0.0002482690999781479</v>
      </c>
      <c r="AF145" s="3">
        <v>-0.10999999999999999</v>
      </c>
    </row>
    <row r="146" spans="1:32" ht="12.75">
      <c r="A146" s="2">
        <f aca="true" t="shared" si="24" ref="A146:A151">A145+0.1</f>
        <v>2013.3</v>
      </c>
      <c r="B146">
        <v>106.10000000000001</v>
      </c>
      <c r="C146" s="10">
        <f t="shared" si="16"/>
        <v>0.6641366223908873</v>
      </c>
      <c r="D146">
        <v>1424.8000000000002</v>
      </c>
      <c r="E146">
        <v>0.15</v>
      </c>
      <c r="F146">
        <v>678.75</v>
      </c>
      <c r="G146" s="10">
        <f t="shared" si="17"/>
        <v>0.5064190840033733</v>
      </c>
      <c r="H146">
        <v>45.19</v>
      </c>
      <c r="J146" s="3">
        <v>1.3536562254649809</v>
      </c>
      <c r="K146" s="10"/>
      <c r="L146" s="10">
        <f t="shared" si="18"/>
        <v>4.139480737471923</v>
      </c>
      <c r="M146" s="1">
        <f>US!C146</f>
        <v>0.3743565746373356</v>
      </c>
      <c r="N146" s="1">
        <f>US!E146</f>
        <v>0.02</v>
      </c>
      <c r="O146" s="1">
        <f>US!G146</f>
        <v>0.7716815044158887</v>
      </c>
      <c r="Q146" s="1">
        <f t="shared" si="19"/>
        <v>-0.2897800477535517</v>
      </c>
      <c r="R146" s="3">
        <f t="shared" si="20"/>
        <v>-0.13</v>
      </c>
      <c r="S146" s="3">
        <f t="shared" si="21"/>
        <v>0.26526242041251535</v>
      </c>
      <c r="U146" s="3">
        <f t="shared" si="22"/>
        <v>1.299849217490771</v>
      </c>
      <c r="Z146" s="3">
        <f t="shared" si="23"/>
        <v>0.0028951941071366873</v>
      </c>
      <c r="AF146" s="3">
        <v>-0.13</v>
      </c>
    </row>
    <row r="147" spans="1:32" ht="12.75">
      <c r="A147" s="2">
        <f t="shared" si="24"/>
        <v>2013.3999999999999</v>
      </c>
      <c r="B147">
        <v>106.17</v>
      </c>
      <c r="C147" s="10">
        <f t="shared" si="16"/>
        <v>0.06597549481619502</v>
      </c>
      <c r="D147">
        <v>1448.1000000000001</v>
      </c>
      <c r="E147">
        <v>0.22</v>
      </c>
      <c r="F147">
        <v>681.52</v>
      </c>
      <c r="G147" s="10">
        <f t="shared" si="17"/>
        <v>0.40810313075505533</v>
      </c>
      <c r="H147">
        <v>54.42</v>
      </c>
      <c r="J147" s="3">
        <v>1.3779419059692444</v>
      </c>
      <c r="K147" s="10"/>
      <c r="L147" s="10">
        <f t="shared" si="18"/>
        <v>1.7940803615719592</v>
      </c>
      <c r="M147" s="1">
        <f>US!C147</f>
        <v>-0.270396270396267</v>
      </c>
      <c r="N147" s="1">
        <f>US!E147</f>
        <v>0.07</v>
      </c>
      <c r="O147" s="1">
        <f>US!G147</f>
        <v>0.9755688388766615</v>
      </c>
      <c r="Q147" s="1">
        <f t="shared" si="19"/>
        <v>-0.33637176521246204</v>
      </c>
      <c r="R147" s="3">
        <f t="shared" si="20"/>
        <v>-0.15</v>
      </c>
      <c r="S147" s="3">
        <f t="shared" si="21"/>
        <v>0.5674657081216061</v>
      </c>
      <c r="U147" s="3">
        <f t="shared" si="22"/>
        <v>1.3536562254649809</v>
      </c>
      <c r="Z147" s="3">
        <f t="shared" si="23"/>
        <v>0.000589794277555164</v>
      </c>
      <c r="AF147" s="3">
        <v>-0.15</v>
      </c>
    </row>
    <row r="148" spans="1:32" ht="12.75">
      <c r="A148" s="2">
        <f>A147+0.7</f>
        <v>2014.1</v>
      </c>
      <c r="B148">
        <v>106.33</v>
      </c>
      <c r="C148" s="10">
        <f t="shared" si="16"/>
        <v>0.1507017048130388</v>
      </c>
      <c r="D148">
        <v>1454.1000000000001</v>
      </c>
      <c r="E148">
        <v>0.28</v>
      </c>
      <c r="F148">
        <v>687.52</v>
      </c>
      <c r="G148" s="10">
        <f t="shared" si="17"/>
        <v>0.880385021716168</v>
      </c>
      <c r="H148">
        <v>53.050000000000004</v>
      </c>
      <c r="J148" s="3">
        <v>1.3782457687854897</v>
      </c>
      <c r="K148" s="10"/>
      <c r="L148" s="10">
        <f t="shared" si="18"/>
        <v>0.022051932300559685</v>
      </c>
      <c r="M148" s="1">
        <f>US!C148</f>
        <v>0.7572924457741159</v>
      </c>
      <c r="N148" s="1">
        <f>US!E148</f>
        <v>0.05</v>
      </c>
      <c r="O148" s="1">
        <f>US!G148</f>
        <v>-0.23020239170394863</v>
      </c>
      <c r="Q148" s="1">
        <f t="shared" si="19"/>
        <v>0.6065907409610771</v>
      </c>
      <c r="R148" s="3">
        <f t="shared" si="20"/>
        <v>-0.23000000000000004</v>
      </c>
      <c r="S148" s="3">
        <f t="shared" si="21"/>
        <v>-1.1105874134201166</v>
      </c>
      <c r="U148" s="3">
        <f t="shared" si="22"/>
        <v>1.3779419059692444</v>
      </c>
      <c r="Z148" s="3">
        <f t="shared" si="23"/>
        <v>9.233261109651381E-08</v>
      </c>
      <c r="AF148" s="3">
        <v>-0.23000000000000004</v>
      </c>
    </row>
    <row r="149" spans="1:32" ht="12.75">
      <c r="A149" s="2">
        <f>A148+0.1</f>
        <v>2014.1999999999998</v>
      </c>
      <c r="B149">
        <v>106.53</v>
      </c>
      <c r="C149" s="10">
        <f t="shared" si="16"/>
        <v>0.18809367064798188</v>
      </c>
      <c r="D149">
        <v>1493.3000000000002</v>
      </c>
      <c r="E149">
        <v>0.29500000000000004</v>
      </c>
      <c r="F149">
        <v>686.36</v>
      </c>
      <c r="G149" s="10">
        <f t="shared" si="17"/>
        <v>-0.1687223644402991</v>
      </c>
      <c r="H149">
        <v>50.14</v>
      </c>
      <c r="J149" s="3">
        <v>1.369150305320518</v>
      </c>
      <c r="K149" s="10"/>
      <c r="L149" s="10">
        <f t="shared" si="18"/>
        <v>-0.6599304471644807</v>
      </c>
      <c r="M149" s="1">
        <f>US!C149</f>
        <v>1.1784355572051597</v>
      </c>
      <c r="N149" s="1">
        <f>US!E149</f>
        <v>0.04</v>
      </c>
      <c r="O149" s="1">
        <f>US!G149</f>
        <v>1.1312340671816745</v>
      </c>
      <c r="Q149" s="1">
        <f t="shared" si="19"/>
        <v>0.9903418865571778</v>
      </c>
      <c r="R149" s="3">
        <f t="shared" si="20"/>
        <v>-0.25500000000000006</v>
      </c>
      <c r="S149" s="3">
        <f t="shared" si="21"/>
        <v>1.2999564316219736</v>
      </c>
      <c r="U149" s="3">
        <f t="shared" si="22"/>
        <v>1.3782457687854897</v>
      </c>
      <c r="Z149" s="3">
        <f t="shared" si="23"/>
        <v>8.272745564263295E-05</v>
      </c>
      <c r="AF149" s="3">
        <v>-0.25500000000000006</v>
      </c>
    </row>
    <row r="150" spans="1:32" ht="12.75">
      <c r="A150" s="2">
        <f t="shared" si="24"/>
        <v>2014.2999999999997</v>
      </c>
      <c r="B150">
        <v>107</v>
      </c>
      <c r="C150" s="10">
        <f t="shared" si="16"/>
        <v>0.4411902750399044</v>
      </c>
      <c r="D150">
        <v>1522.9</v>
      </c>
      <c r="E150">
        <v>0.16</v>
      </c>
      <c r="F150">
        <v>688.5500000000001</v>
      </c>
      <c r="G150" s="10">
        <f t="shared" si="17"/>
        <v>0.31907453814326026</v>
      </c>
      <c r="H150">
        <v>58.77</v>
      </c>
      <c r="J150" s="3">
        <v>1.263248316721618</v>
      </c>
      <c r="K150" s="10"/>
      <c r="L150" s="10">
        <f t="shared" si="18"/>
        <v>-7.734869443286463</v>
      </c>
      <c r="M150" s="1">
        <f>US!C150</f>
        <v>0.11922230374175058</v>
      </c>
      <c r="N150" s="1">
        <f>US!E150</f>
        <v>0.02</v>
      </c>
      <c r="O150" s="1">
        <f>US!G150</f>
        <v>1.2781766868047217</v>
      </c>
      <c r="Q150" s="1">
        <f t="shared" si="19"/>
        <v>-0.3219679712981538</v>
      </c>
      <c r="R150" s="3">
        <f t="shared" si="20"/>
        <v>-0.14</v>
      </c>
      <c r="S150" s="3">
        <f t="shared" si="21"/>
        <v>0.9591021486614615</v>
      </c>
      <c r="U150" s="3">
        <f t="shared" si="22"/>
        <v>1.369150305320518</v>
      </c>
      <c r="Z150" s="3">
        <f t="shared" si="23"/>
        <v>0.011215231189201567</v>
      </c>
      <c r="AF150" s="3">
        <v>-0.14</v>
      </c>
    </row>
    <row r="151" spans="1:32" ht="12.75">
      <c r="A151" s="2">
        <f t="shared" si="24"/>
        <v>2014.3999999999996</v>
      </c>
      <c r="B151">
        <v>106.7</v>
      </c>
      <c r="C151" s="10">
        <f t="shared" si="16"/>
        <v>-0.2803738317756932</v>
      </c>
      <c r="D151">
        <v>1557.8000000000002</v>
      </c>
      <c r="E151">
        <v>0.04</v>
      </c>
      <c r="F151">
        <v>694.6800000000001</v>
      </c>
      <c r="G151" s="10">
        <f t="shared" si="17"/>
        <v>0.8902766683610563</v>
      </c>
      <c r="H151">
        <v>58.86</v>
      </c>
      <c r="J151" s="3">
        <v>1.2100531213320262</v>
      </c>
      <c r="K151" s="10"/>
      <c r="L151" s="10">
        <f t="shared" si="18"/>
        <v>-4.210984862235467</v>
      </c>
      <c r="M151" s="1">
        <f>US!C151</f>
        <v>-0.8060822570303161</v>
      </c>
      <c r="N151" s="1">
        <f>US!E151</f>
        <v>0.04</v>
      </c>
      <c r="O151" s="1">
        <f>US!G151</f>
        <v>0.5000708509606211</v>
      </c>
      <c r="Q151" s="1">
        <f t="shared" si="19"/>
        <v>-0.5257084252546229</v>
      </c>
      <c r="R151" s="3">
        <f t="shared" si="20"/>
        <v>0</v>
      </c>
      <c r="S151" s="3">
        <f t="shared" si="21"/>
        <v>-0.39020581740043525</v>
      </c>
      <c r="U151" s="3">
        <f t="shared" si="22"/>
        <v>1.263248316721618</v>
      </c>
      <c r="Z151" s="3">
        <f t="shared" si="23"/>
        <v>0.0028297288125368404</v>
      </c>
      <c r="AF151" s="3">
        <v>0</v>
      </c>
    </row>
    <row r="152" spans="1:32" ht="12.75">
      <c r="A152" s="2">
        <f>A151+0.7</f>
        <v>2015.0999999999997</v>
      </c>
      <c r="B152">
        <v>106.37</v>
      </c>
      <c r="C152" s="10">
        <f t="shared" si="16"/>
        <v>-0.3092783505154628</v>
      </c>
      <c r="D152">
        <v>1616.8000000000002</v>
      </c>
      <c r="E152">
        <v>0.02</v>
      </c>
      <c r="F152">
        <v>695.46</v>
      </c>
      <c r="G152" s="10">
        <f t="shared" si="17"/>
        <v>0.1122819139747655</v>
      </c>
      <c r="H152">
        <v>61.86</v>
      </c>
      <c r="J152" s="3">
        <v>1.073998496402105</v>
      </c>
      <c r="K152" s="10"/>
      <c r="L152" s="10">
        <f t="shared" si="18"/>
        <v>-11.243690258833627</v>
      </c>
      <c r="M152" s="1">
        <f>US!C152</f>
        <v>-0.5448333179425613</v>
      </c>
      <c r="N152" s="1">
        <f>US!E152</f>
        <v>0.03</v>
      </c>
      <c r="O152" s="1">
        <f>US!G152</f>
        <v>0.7999150689799617</v>
      </c>
      <c r="Q152" s="1">
        <f t="shared" si="19"/>
        <v>-0.23555496742709847</v>
      </c>
      <c r="R152" s="3">
        <f t="shared" si="20"/>
        <v>0.009999999999999998</v>
      </c>
      <c r="S152" s="3">
        <f t="shared" si="21"/>
        <v>0.6876331550051962</v>
      </c>
      <c r="U152" s="3">
        <f t="shared" si="22"/>
        <v>1.2100531213320262</v>
      </c>
      <c r="Z152" s="3">
        <f t="shared" si="23"/>
        <v>0.018510860964821553</v>
      </c>
      <c r="AF152" s="3">
        <v>0.009999999999999998</v>
      </c>
    </row>
    <row r="153" spans="1:32" ht="12.75">
      <c r="A153" s="2">
        <f>A152+0.1</f>
        <v>2015.1999999999996</v>
      </c>
      <c r="B153">
        <v>107.03</v>
      </c>
      <c r="C153" s="10">
        <f t="shared" si="16"/>
        <v>0.6204756980351611</v>
      </c>
      <c r="D153">
        <v>1679.6000000000001</v>
      </c>
      <c r="E153">
        <v>-0.030000000000000002</v>
      </c>
      <c r="F153">
        <v>698.5500000000001</v>
      </c>
      <c r="G153" s="10">
        <f t="shared" si="17"/>
        <v>0.4443102407039934</v>
      </c>
      <c r="H153">
        <v>63.61</v>
      </c>
      <c r="J153" s="3">
        <v>1.1141937137190672</v>
      </c>
      <c r="K153" s="10"/>
      <c r="L153" s="10">
        <f t="shared" si="18"/>
        <v>3.7425766843823594</v>
      </c>
      <c r="M153" s="1">
        <f>US!C153</f>
        <v>1.20705663881151</v>
      </c>
      <c r="N153" s="1">
        <f>US!E153</f>
        <v>0.01</v>
      </c>
      <c r="O153" s="1">
        <f>US!G153</f>
        <v>0.6784049145044158</v>
      </c>
      <c r="Q153" s="1">
        <f t="shared" si="19"/>
        <v>0.5865809407763489</v>
      </c>
      <c r="R153" s="3">
        <f t="shared" si="20"/>
        <v>0.04</v>
      </c>
      <c r="S153" s="3">
        <f t="shared" si="21"/>
        <v>0.23409467380042237</v>
      </c>
      <c r="U153" s="3">
        <f t="shared" si="22"/>
        <v>1.073998496402105</v>
      </c>
      <c r="Z153" s="3">
        <f t="shared" si="23"/>
        <v>0.0016156554951578166</v>
      </c>
      <c r="AF153" s="3">
        <v>0.04</v>
      </c>
    </row>
    <row r="154" spans="1:32" ht="12.75">
      <c r="A154" s="2">
        <f>A153+0.1</f>
        <v>2015.2999999999995</v>
      </c>
      <c r="B154">
        <v>107.13</v>
      </c>
      <c r="C154" s="10">
        <f t="shared" si="16"/>
        <v>0.09343174810800825</v>
      </c>
      <c r="D154">
        <v>1721.4</v>
      </c>
      <c r="E154">
        <v>-0.07</v>
      </c>
      <c r="F154">
        <v>700.8100000000001</v>
      </c>
      <c r="G154" s="10">
        <f t="shared" si="17"/>
        <v>0.32352730656359796</v>
      </c>
      <c r="H154">
        <v>69.99</v>
      </c>
      <c r="I154"/>
      <c r="J154" s="3">
        <v>1.1162458419842385</v>
      </c>
      <c r="K154" s="10"/>
      <c r="L154" s="10">
        <f t="shared" si="18"/>
        <v>0.18418056392739413</v>
      </c>
      <c r="M154" s="1">
        <f>US!C154</f>
        <v>0.2660550458715605</v>
      </c>
      <c r="N154" s="1">
        <f>US!E154</f>
        <v>-0.01</v>
      </c>
      <c r="O154" s="1">
        <f>US!G154</f>
        <v>0.40519075245570857</v>
      </c>
      <c r="Q154" s="1">
        <f t="shared" si="19"/>
        <v>0.17262329776355223</v>
      </c>
      <c r="R154" s="3">
        <f t="shared" si="20"/>
        <v>0.060000000000000005</v>
      </c>
      <c r="S154" s="3">
        <f t="shared" si="21"/>
        <v>0.08166344589211061</v>
      </c>
      <c r="U154" s="3">
        <f t="shared" si="22"/>
        <v>1.1141937137190672</v>
      </c>
      <c r="Z154" s="3">
        <f t="shared" si="23"/>
        <v>4.211230416715034E-06</v>
      </c>
      <c r="AF154" s="3">
        <v>0.060000000000000005</v>
      </c>
    </row>
    <row r="155" spans="1:32" ht="12.75">
      <c r="A155" s="2">
        <f>A154+0.1</f>
        <v>2015.3999999999994</v>
      </c>
      <c r="B155" s="1">
        <v>107.03</v>
      </c>
      <c r="C155" s="10">
        <f t="shared" si="16"/>
        <v>-0.09334453467748638</v>
      </c>
      <c r="D155" s="2">
        <v>1766.1000000000001</v>
      </c>
      <c r="E155">
        <v>-0.08</v>
      </c>
      <c r="F155">
        <v>703.78</v>
      </c>
      <c r="G155" s="10">
        <f t="shared" si="17"/>
        <v>0.4237953225553204</v>
      </c>
      <c r="H155">
        <v>65.36</v>
      </c>
      <c r="I155"/>
      <c r="J155" s="3">
        <v>1.086295298513948</v>
      </c>
      <c r="K155" s="10"/>
      <c r="L155" s="10">
        <f t="shared" si="18"/>
        <v>-2.683149387329442</v>
      </c>
      <c r="M155" s="1">
        <f>US!C155</f>
        <v>-0.45749839875560694</v>
      </c>
      <c r="N155" s="1">
        <f>US!E155</f>
        <v>0.16</v>
      </c>
      <c r="O155" s="1">
        <f>US!G155</f>
        <v>0.12120341584043182</v>
      </c>
      <c r="Q155" s="1">
        <f t="shared" si="19"/>
        <v>-0.36415386407812056</v>
      </c>
      <c r="R155" s="3">
        <f t="shared" si="20"/>
        <v>0.24</v>
      </c>
      <c r="S155" s="3">
        <f t="shared" si="21"/>
        <v>-0.30259190671488856</v>
      </c>
      <c r="U155" s="3">
        <f t="shared" si="22"/>
        <v>1.1162458419842385</v>
      </c>
      <c r="Z155" s="3">
        <f t="shared" si="23"/>
        <v>0.000897035054165759</v>
      </c>
      <c r="AF155" s="3">
        <v>0.24</v>
      </c>
    </row>
    <row r="156" spans="1:32" ht="12.75">
      <c r="A156" s="2">
        <f>A155+0.7</f>
        <v>2016.0999999999995</v>
      </c>
      <c r="B156" s="1">
        <v>106.63</v>
      </c>
      <c r="C156" s="10">
        <f t="shared" si="16"/>
        <v>-0.373726992432033</v>
      </c>
      <c r="D156" s="2">
        <v>1793.1000000000001</v>
      </c>
      <c r="E156">
        <v>-0.085</v>
      </c>
      <c r="F156">
        <v>708.23</v>
      </c>
      <c r="G156" s="10">
        <f t="shared" si="17"/>
        <v>0.6322998664355373</v>
      </c>
      <c r="H156">
        <v>67.14</v>
      </c>
      <c r="J156" s="3">
        <v>1.1395491943387195</v>
      </c>
      <c r="K156" s="10"/>
      <c r="L156" s="10">
        <f t="shared" si="18"/>
        <v>4.902340634045155</v>
      </c>
      <c r="M156" s="1">
        <f>US!C156</f>
        <v>0.07353617060390505</v>
      </c>
      <c r="N156" s="1">
        <f>US!E156</f>
        <v>0.21</v>
      </c>
      <c r="O156" s="1">
        <f>US!G156</f>
        <v>0.14475798602808787</v>
      </c>
      <c r="Q156" s="1">
        <f aca="true" t="shared" si="25" ref="Q156:Q163">M156-C156</f>
        <v>0.44726316303593805</v>
      </c>
      <c r="R156" s="3">
        <f t="shared" si="20"/>
        <v>0.295</v>
      </c>
      <c r="S156" s="3">
        <f t="shared" si="21"/>
        <v>-0.4875418804074494</v>
      </c>
      <c r="U156" s="3">
        <f t="shared" si="22"/>
        <v>1.086295298513948</v>
      </c>
      <c r="Z156" s="3">
        <f t="shared" si="23"/>
        <v>0.0028359774205156123</v>
      </c>
      <c r="AF156" s="3">
        <v>0.295</v>
      </c>
    </row>
    <row r="157" spans="1:32" ht="12.75">
      <c r="A157" s="2">
        <f>A156+0.1</f>
        <v>2016.1999999999994</v>
      </c>
      <c r="B157" s="1">
        <v>107.13</v>
      </c>
      <c r="C157" s="10">
        <f t="shared" si="16"/>
        <v>0.468911188220944</v>
      </c>
      <c r="D157">
        <v>1841.3000000000002</v>
      </c>
      <c r="E157">
        <v>-0.26</v>
      </c>
      <c r="F157">
        <v>711.52</v>
      </c>
      <c r="G157" s="10">
        <f t="shared" si="17"/>
        <v>0.4645383561837191</v>
      </c>
      <c r="H157">
        <v>68.74</v>
      </c>
      <c r="J157" s="3">
        <v>1.110950640463044</v>
      </c>
      <c r="L157" s="10">
        <f t="shared" si="18"/>
        <v>-2.5096374968060275</v>
      </c>
      <c r="M157" s="1">
        <f>US!C157</f>
        <v>1.1665288876641755</v>
      </c>
      <c r="N157" s="1">
        <f>US!E157</f>
        <v>0.26</v>
      </c>
      <c r="O157" s="1">
        <f>US!G157</f>
        <v>0.5548236127010941</v>
      </c>
      <c r="Q157" s="1">
        <f t="shared" si="25"/>
        <v>0.6976176994432315</v>
      </c>
      <c r="R157" s="3">
        <f t="shared" si="20"/>
        <v>0.52</v>
      </c>
      <c r="S157" s="3">
        <f t="shared" si="21"/>
        <v>0.09028525651737507</v>
      </c>
      <c r="U157" s="3">
        <f t="shared" si="22"/>
        <v>1.1395491943387195</v>
      </c>
      <c r="Z157" s="3">
        <f t="shared" si="23"/>
        <v>0.0008178772837799112</v>
      </c>
      <c r="AF157" s="3">
        <v>0.52</v>
      </c>
    </row>
    <row r="158" spans="1:35" s="30" customFormat="1" ht="12.75">
      <c r="A158" s="29">
        <f>A157+0.1</f>
        <v>2016.2999999999993</v>
      </c>
      <c r="B158" s="41">
        <v>107.63</v>
      </c>
      <c r="C158" s="42">
        <f t="shared" si="16"/>
        <v>0.4667226733874763</v>
      </c>
      <c r="D158" s="43">
        <v>1867.6000000000001</v>
      </c>
      <c r="E158" s="43">
        <v>-0.31</v>
      </c>
      <c r="F158" s="43">
        <v>713.9</v>
      </c>
      <c r="G158" s="42">
        <f t="shared" si="17"/>
        <v>0.3344951652799688</v>
      </c>
      <c r="H158" s="43">
        <v>61.13</v>
      </c>
      <c r="J158" s="30">
        <v>1.1237975366357995</v>
      </c>
      <c r="L158" s="10">
        <f t="shared" si="18"/>
        <v>1.156387665198233</v>
      </c>
      <c r="M158" s="41">
        <f>US!C158</f>
        <v>0.33593608135100705</v>
      </c>
      <c r="N158" s="41">
        <f>US!E158</f>
        <v>0.28</v>
      </c>
      <c r="O158" s="41">
        <f>US!G158</f>
        <v>0.6879220447833623</v>
      </c>
      <c r="Q158" s="41">
        <f t="shared" si="25"/>
        <v>-0.13078659203646925</v>
      </c>
      <c r="R158" s="30">
        <f t="shared" si="20"/>
        <v>0.5900000000000001</v>
      </c>
      <c r="S158" s="30">
        <f t="shared" si="21"/>
        <v>0.35342687950339347</v>
      </c>
      <c r="U158" s="45">
        <f t="shared" si="22"/>
        <v>1.110950640463044</v>
      </c>
      <c r="V158" s="30">
        <f aca="true" t="shared" si="26" ref="V158:V163">-0.3297+1.3088*Q157-0.4647*R157-0.1876*S157</f>
        <v>0.3247605309086419</v>
      </c>
      <c r="W158" s="45">
        <f aca="true" t="shared" si="27" ref="W158:W163">J157*(1+V158/100)</f>
        <v>1.1145585696611449</v>
      </c>
      <c r="X158" s="45"/>
      <c r="Z158" s="28">
        <f t="shared" si="23"/>
        <v>0.00016504274127355923</v>
      </c>
      <c r="AA158" s="28">
        <f aca="true" t="shared" si="28" ref="AA158:AA163">(W158-J158)^2</f>
        <v>8.53585107587593E-05</v>
      </c>
      <c r="AC158" s="30">
        <f>-0.3297+1.3088*AH158-0.4647*AG158</f>
        <v>-0.48059203318356813</v>
      </c>
      <c r="AD158" s="45">
        <f aca="true" t="shared" si="29" ref="AD158:AD163">J157*(1+AC158/100)</f>
        <v>1.1056115001923768</v>
      </c>
      <c r="AE158" s="28">
        <f aca="true" t="shared" si="30" ref="AE158:AE163">(AD158-J158)^2</f>
        <v>0.0003307319215215007</v>
      </c>
      <c r="AF158" s="30">
        <v>0.5900000000000001</v>
      </c>
      <c r="AG158" s="48">
        <f aca="true" t="shared" si="31" ref="AG158:AG163">0.0268+0.8821*R157</f>
        <v>0.485492</v>
      </c>
      <c r="AH158" s="48">
        <f aca="true" t="shared" si="32" ref="AH158:AH163">AVERAGE(Q150:Q157)</f>
        <v>0.05708748412013437</v>
      </c>
      <c r="AI158" s="3"/>
    </row>
    <row r="159" spans="1:35" s="30" customFormat="1" ht="12.75">
      <c r="A159" s="29">
        <f>A158+0.1</f>
        <v>2016.3999999999992</v>
      </c>
      <c r="B159" s="43">
        <v>108.23</v>
      </c>
      <c r="C159" s="42">
        <f t="shared" si="16"/>
        <v>0.557465390690326</v>
      </c>
      <c r="D159" s="43">
        <v>1912.6000000000001</v>
      </c>
      <c r="E159" s="43">
        <v>-0.325</v>
      </c>
      <c r="F159" s="43">
        <v>716.87</v>
      </c>
      <c r="G159" s="42">
        <f t="shared" si="17"/>
        <v>0.4160246533127854</v>
      </c>
      <c r="H159" s="43">
        <v>60.5</v>
      </c>
      <c r="J159" s="30">
        <v>1.0547521859739053</v>
      </c>
      <c r="L159" s="10">
        <f t="shared" si="18"/>
        <v>-6.143931483297993</v>
      </c>
      <c r="M159" s="41">
        <f>US!C159</f>
        <v>0.21717491629715813</v>
      </c>
      <c r="N159" s="41">
        <f>US!E159</f>
        <v>0.5</v>
      </c>
      <c r="O159" s="41">
        <f>US!G159</f>
        <v>0.4367108932404218</v>
      </c>
      <c r="Q159" s="41">
        <f t="shared" si="25"/>
        <v>-0.34029047439316784</v>
      </c>
      <c r="R159" s="30">
        <f t="shared" si="20"/>
        <v>0.825</v>
      </c>
      <c r="S159" s="30">
        <f t="shared" si="21"/>
        <v>0.020686239927636407</v>
      </c>
      <c r="U159" s="45">
        <f t="shared" si="22"/>
        <v>1.1237975366357995</v>
      </c>
      <c r="V159" s="30">
        <f t="shared" si="26"/>
        <v>-0.8413493742521676</v>
      </c>
      <c r="W159" s="45">
        <f t="shared" si="27"/>
        <v>1.114342473093453</v>
      </c>
      <c r="X159" s="45"/>
      <c r="Z159" s="28">
        <f t="shared" si="23"/>
        <v>0.004767260448023935</v>
      </c>
      <c r="AA159" s="28">
        <f t="shared" si="28"/>
        <v>0.0035510023189901352</v>
      </c>
      <c r="AC159" s="30">
        <f>-0.3297+1.3088*AH158-0.4647*AG158</f>
        <v>-0.48059203318356813</v>
      </c>
      <c r="AD159" s="45">
        <f t="shared" si="29"/>
        <v>1.1183966552056146</v>
      </c>
      <c r="AE159" s="28">
        <f t="shared" si="30"/>
        <v>0.004050618463785992</v>
      </c>
      <c r="AF159" s="30">
        <v>0.825</v>
      </c>
      <c r="AG159" s="48">
        <f t="shared" si="31"/>
        <v>0.5472390000000001</v>
      </c>
      <c r="AH159" s="48">
        <f t="shared" si="32"/>
        <v>0.08098515652784494</v>
      </c>
      <c r="AI159" s="3"/>
    </row>
    <row r="160" spans="1:35" s="30" customFormat="1" ht="12.75">
      <c r="A160" s="29">
        <f>A159+0.7</f>
        <v>2017.0999999999992</v>
      </c>
      <c r="B160" s="43">
        <v>108.63</v>
      </c>
      <c r="C160" s="42">
        <f t="shared" si="16"/>
        <v>0.3695832948350741</v>
      </c>
      <c r="D160" s="43">
        <v>1945.1000000000001</v>
      </c>
      <c r="E160" s="43">
        <v>-0.365</v>
      </c>
      <c r="F160" s="43">
        <v>723.26</v>
      </c>
      <c r="G160" s="42">
        <f t="shared" si="17"/>
        <v>0.8913750052310654</v>
      </c>
      <c r="H160" s="43">
        <v>64.39</v>
      </c>
      <c r="J160" s="30">
        <v>1.0695530337871801</v>
      </c>
      <c r="L160" s="10">
        <f t="shared" si="18"/>
        <v>1.4032535803287782</v>
      </c>
      <c r="M160" s="41">
        <f>US!C160</f>
        <v>0.7945823927765217</v>
      </c>
      <c r="N160" s="41">
        <f>US!E160</f>
        <v>0.75</v>
      </c>
      <c r="O160" s="41">
        <f>US!G160</f>
        <v>0.3075111770996175</v>
      </c>
      <c r="Q160" s="41">
        <f t="shared" si="25"/>
        <v>0.4249990979414475</v>
      </c>
      <c r="R160" s="30">
        <f>N160-E160</f>
        <v>1.115</v>
      </c>
      <c r="S160" s="30">
        <f>O160-G160</f>
        <v>-0.5838638281314479</v>
      </c>
      <c r="U160" s="45">
        <f t="shared" si="22"/>
        <v>1.0547521859739053</v>
      </c>
      <c r="V160" s="30">
        <f t="shared" si="26"/>
        <v>-1.1623304114962025</v>
      </c>
      <c r="W160" s="45">
        <f t="shared" si="27"/>
        <v>1.0424924805504097</v>
      </c>
      <c r="X160" s="45"/>
      <c r="Z160" s="28">
        <f t="shared" si="23"/>
        <v>0.00021906509599172269</v>
      </c>
      <c r="AA160" s="28">
        <f t="shared" si="28"/>
        <v>0.0007322735414800893</v>
      </c>
      <c r="AC160" s="30">
        <f>-0.3297+1.3088*AH159-0.4647*AG159</f>
        <v>-0.4780085904363566</v>
      </c>
      <c r="AD160" s="45">
        <f t="shared" si="29"/>
        <v>1.0497103799171348</v>
      </c>
      <c r="AE160" s="28">
        <f t="shared" si="30"/>
        <v>0.000393730912606426</v>
      </c>
      <c r="AF160" s="30">
        <v>1.115</v>
      </c>
      <c r="AG160" s="48">
        <f t="shared" si="31"/>
        <v>0.7545325</v>
      </c>
      <c r="AH160" s="48">
        <f t="shared" si="32"/>
        <v>0.10416240038552682</v>
      </c>
      <c r="AI160" s="3"/>
    </row>
    <row r="161" spans="1:35" s="30" customFormat="1" ht="12.75">
      <c r="A161" s="29">
        <f>A160+0.1</f>
        <v>2017.1999999999991</v>
      </c>
      <c r="B161" s="43">
        <v>108.93</v>
      </c>
      <c r="C161" s="42">
        <f t="shared" si="16"/>
        <v>0.2761668047500887</v>
      </c>
      <c r="D161" s="43">
        <v>1992.1000000000001</v>
      </c>
      <c r="E161" s="43">
        <v>-0.33</v>
      </c>
      <c r="F161" s="43">
        <v>727.83</v>
      </c>
      <c r="G161" s="42">
        <f t="shared" si="17"/>
        <v>0.631861294693481</v>
      </c>
      <c r="H161" s="43">
        <v>58.7</v>
      </c>
      <c r="J161" s="30">
        <v>1.1405499731970756</v>
      </c>
      <c r="L161" s="10">
        <f t="shared" si="18"/>
        <v>6.638000844007008</v>
      </c>
      <c r="M161" s="41">
        <f>US!C161</f>
        <v>0.5464480874317168</v>
      </c>
      <c r="N161" s="41">
        <f>US!E161</f>
        <v>1.01</v>
      </c>
      <c r="O161" s="41">
        <f>US!G161</f>
        <v>0.7563342885742452</v>
      </c>
      <c r="Q161" s="41">
        <f t="shared" si="25"/>
        <v>0.2702812826816281</v>
      </c>
      <c r="R161" s="30">
        <f>N161-E161</f>
        <v>1.34</v>
      </c>
      <c r="S161" s="30">
        <f>O161-G161</f>
        <v>0.12447299388076427</v>
      </c>
      <c r="U161" s="45">
        <f t="shared" si="22"/>
        <v>1.0695530337871801</v>
      </c>
      <c r="V161" s="30">
        <f t="shared" si="26"/>
        <v>-0.1820688264567739</v>
      </c>
      <c r="W161" s="45">
        <f t="shared" si="27"/>
        <v>1.067605711130231</v>
      </c>
      <c r="X161" s="45"/>
      <c r="Z161" s="28">
        <f t="shared" si="23"/>
        <v>0.005040565405572371</v>
      </c>
      <c r="AA161" s="28">
        <f t="shared" si="28"/>
        <v>0.0053208653684764995</v>
      </c>
      <c r="AC161" s="30">
        <f>-0.3297+1.3088*AH160-0.4647*AG160</f>
        <v>-0.5440035031254224</v>
      </c>
      <c r="AD161" s="45">
        <f t="shared" si="29"/>
        <v>1.0637346278155937</v>
      </c>
      <c r="AE161" s="28">
        <f t="shared" si="30"/>
        <v>0.005900597286076358</v>
      </c>
      <c r="AF161" s="30">
        <v>1.34</v>
      </c>
      <c r="AG161" s="48">
        <f t="shared" si="31"/>
        <v>1.0103415</v>
      </c>
      <c r="AH161" s="48">
        <f t="shared" si="32"/>
        <v>0.18673165855659507</v>
      </c>
      <c r="AI161" s="3"/>
    </row>
    <row r="162" spans="1:35" s="30" customFormat="1" ht="12.75">
      <c r="A162" s="29">
        <f>A161+0.1</f>
        <v>2017.299999999999</v>
      </c>
      <c r="B162" s="43">
        <v>109.5</v>
      </c>
      <c r="C162" s="42">
        <f t="shared" si="16"/>
        <v>0.5232718259432501</v>
      </c>
      <c r="D162" s="43">
        <v>2008.2</v>
      </c>
      <c r="E162" s="43">
        <v>-0.33</v>
      </c>
      <c r="F162" s="43">
        <v>733.83</v>
      </c>
      <c r="G162" s="42">
        <f t="shared" si="17"/>
        <v>0.824368327768843</v>
      </c>
      <c r="H162" s="43">
        <v>67.5</v>
      </c>
      <c r="J162" s="30">
        <v>1.1822007849813212</v>
      </c>
      <c r="L162" s="10">
        <f t="shared" si="18"/>
        <v>3.6518182248072906</v>
      </c>
      <c r="M162" s="41">
        <f>US!C162</f>
        <v>0.3920171062010036</v>
      </c>
      <c r="N162" s="41">
        <f>US!E162</f>
        <v>1.04</v>
      </c>
      <c r="O162" s="41">
        <f>US!G162</f>
        <v>0.779803518096478</v>
      </c>
      <c r="Q162" s="41">
        <f t="shared" si="25"/>
        <v>-0.13125471974224645</v>
      </c>
      <c r="R162" s="30">
        <f>N162-E162</f>
        <v>1.37</v>
      </c>
      <c r="S162" s="30">
        <f>O162-G162</f>
        <v>-0.04456480967236498</v>
      </c>
      <c r="U162" s="45">
        <f t="shared" si="22"/>
        <v>1.1405499731970756</v>
      </c>
      <c r="V162" s="30">
        <f t="shared" si="26"/>
        <v>-0.6220049908783165</v>
      </c>
      <c r="W162" s="45">
        <f t="shared" si="27"/>
        <v>1.1334556954403285</v>
      </c>
      <c r="X162" s="45"/>
      <c r="Z162" s="28">
        <f t="shared" si="23"/>
        <v>0.0017347901222866495</v>
      </c>
      <c r="AA162" s="28">
        <f t="shared" si="28"/>
        <v>0.002376083754359392</v>
      </c>
      <c r="AC162" s="30">
        <f>-0.3297+1.3088*AH161-0.4647*AG161</f>
        <v>-0.5548113003311284</v>
      </c>
      <c r="AD162" s="45">
        <f t="shared" si="29"/>
        <v>1.1342220730598547</v>
      </c>
      <c r="AE162" s="28">
        <f t="shared" si="30"/>
        <v>0.0023019567976430735</v>
      </c>
      <c r="AF162" s="30">
        <v>1.37</v>
      </c>
      <c r="AG162" s="48">
        <f t="shared" si="31"/>
        <v>1.208814</v>
      </c>
      <c r="AH162" s="48">
        <f t="shared" si="32"/>
        <v>0.14719420129475497</v>
      </c>
      <c r="AI162" s="3"/>
    </row>
    <row r="163" spans="1:35" s="30" customFormat="1" ht="12.75">
      <c r="A163" s="29">
        <f>A162+0.1</f>
        <v>2017.399999999999</v>
      </c>
      <c r="B163" s="43">
        <v>110.03</v>
      </c>
      <c r="C163" s="42">
        <f t="shared" si="16"/>
        <v>0.4840182648401914</v>
      </c>
      <c r="D163" s="43">
        <v>2045.5</v>
      </c>
      <c r="E163" s="43">
        <v>-0.33</v>
      </c>
      <c r="F163" s="43" t="e">
        <v>#N/A</v>
      </c>
      <c r="G163" s="43"/>
      <c r="H163" s="43" t="e">
        <v>#N/A</v>
      </c>
      <c r="J163" s="30">
        <v>1.2007973294267393</v>
      </c>
      <c r="L163" s="10">
        <f t="shared" si="18"/>
        <v>1.5730445015490258</v>
      </c>
      <c r="M163" s="41">
        <f>US!C163</f>
        <v>0.37273695420660946</v>
      </c>
      <c r="N163" s="41">
        <f>US!E163</f>
        <v>1.37</v>
      </c>
      <c r="O163" s="41"/>
      <c r="Q163" s="41">
        <f t="shared" si="25"/>
        <v>-0.11128131063358193</v>
      </c>
      <c r="R163" s="30">
        <f>N163-E163</f>
        <v>1.7000000000000002</v>
      </c>
      <c r="U163" s="45">
        <f t="shared" si="22"/>
        <v>1.1822007849813212</v>
      </c>
      <c r="V163" s="30">
        <f t="shared" si="26"/>
        <v>-1.1297648189041165</v>
      </c>
      <c r="W163" s="45">
        <f t="shared" si="27"/>
        <v>1.168844696423794</v>
      </c>
      <c r="X163" s="45"/>
      <c r="Z163" s="28">
        <f t="shared" si="23"/>
        <v>0.0003458314653104123</v>
      </c>
      <c r="AA163" s="28">
        <f t="shared" si="28"/>
        <v>0.0010209707558209138</v>
      </c>
      <c r="AC163" s="30">
        <f>-0.3297+1.3088*AH162-0.4647*AG162</f>
        <v>-0.6987880951454247</v>
      </c>
      <c r="AD163" s="45">
        <f t="shared" si="29"/>
        <v>1.173939706635156</v>
      </c>
      <c r="AE163" s="28">
        <f t="shared" si="30"/>
        <v>0.000721331902014976</v>
      </c>
      <c r="AF163" s="30">
        <v>1.7000000000000002</v>
      </c>
      <c r="AG163" s="48">
        <f t="shared" si="31"/>
        <v>1.235277</v>
      </c>
      <c r="AH163" s="48">
        <f t="shared" si="32"/>
        <v>0.10920944910653013</v>
      </c>
      <c r="AI163" s="3"/>
    </row>
    <row r="164" spans="2:7" ht="12.75">
      <c r="B164" s="3"/>
      <c r="C164" s="3"/>
      <c r="D164" s="3"/>
      <c r="E164" s="3"/>
      <c r="F164" s="3"/>
      <c r="G164" s="3"/>
    </row>
    <row r="165" spans="1:31" s="32" customFormat="1" ht="12.75">
      <c r="A165" s="31" t="s">
        <v>43</v>
      </c>
      <c r="C165" s="32">
        <f>AVERAGE(C5:C163)</f>
        <v>0.535124958050549</v>
      </c>
      <c r="E165" s="32">
        <f>AVERAGE(E5:E163)</f>
        <v>4.161347798742133</v>
      </c>
      <c r="G165" s="32">
        <f>AVERAGE(G5:G163)</f>
        <v>0.7014075791785263</v>
      </c>
      <c r="L165" s="32">
        <f>AVERAGE(L5:L163)</f>
        <v>-0.001804319898103736</v>
      </c>
      <c r="Q165" s="32">
        <f>AVERAGE(Q5:Q163)</f>
        <v>0.33108698160345335</v>
      </c>
      <c r="R165" s="32">
        <f>AVERAGE(R5:R163)</f>
        <v>0.42330628930817676</v>
      </c>
      <c r="S165" s="32">
        <f>AVERAGE(S5:S163)</f>
        <v>-0.0352920128851488</v>
      </c>
      <c r="Y165" s="27" t="s">
        <v>84</v>
      </c>
      <c r="Z165" s="27">
        <f>AVERAGE(Z158:Z163)</f>
        <v>0.0020454258797431082</v>
      </c>
      <c r="AA165" s="27">
        <f>AVERAGE(AA158:AA163)</f>
        <v>0.002181092374980965</v>
      </c>
      <c r="AB165" s="27"/>
      <c r="AC165" s="27"/>
      <c r="AD165" s="27"/>
      <c r="AE165" s="27">
        <f>AVERAGE(AE158:AE163)</f>
        <v>0.0022831612139413877</v>
      </c>
    </row>
    <row r="166" spans="1:19" s="34" customFormat="1" ht="12.75">
      <c r="A166" s="33" t="s">
        <v>44</v>
      </c>
      <c r="C166" s="34">
        <f>STDEV(C5:C163)</f>
        <v>0.5339301004486287</v>
      </c>
      <c r="E166" s="34">
        <f>STDEV(E5:E163)</f>
        <v>2.9979748574332885</v>
      </c>
      <c r="G166" s="34">
        <f>STDEV(G5:G163)</f>
        <v>1.0413124214312754</v>
      </c>
      <c r="L166" s="34">
        <f>STDEV(L5:L163)</f>
        <v>5.483208410171535</v>
      </c>
      <c r="Q166" s="34">
        <f>STDEV(Q5:Q163)</f>
        <v>0.690133749819183</v>
      </c>
      <c r="R166" s="34">
        <f>STDEV(R5:R163)</f>
        <v>2.419668414820864</v>
      </c>
      <c r="S166" s="34">
        <f>STDEV(S5:S163)</f>
        <v>1.153167739434017</v>
      </c>
    </row>
    <row r="167" spans="1:3" ht="12.75">
      <c r="A167" s="11" t="s">
        <v>45</v>
      </c>
      <c r="C167" s="20">
        <f>COUNT(C5:C163)</f>
        <v>159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7.00390625" style="0" customWidth="1"/>
  </cols>
  <sheetData>
    <row r="1" ht="12.75">
      <c r="A1" t="s">
        <v>46</v>
      </c>
    </row>
    <row r="2" ht="13.5" thickBot="1"/>
    <row r="3" spans="1:2" ht="12.75">
      <c r="A3" s="38" t="s">
        <v>47</v>
      </c>
      <c r="B3" s="38"/>
    </row>
    <row r="4" spans="1:2" ht="12.75">
      <c r="A4" s="35" t="s">
        <v>48</v>
      </c>
      <c r="B4" s="35">
        <v>0.1963900379276056</v>
      </c>
    </row>
    <row r="5" spans="1:2" ht="12.75">
      <c r="A5" s="35" t="s">
        <v>49</v>
      </c>
      <c r="B5" s="35">
        <v>0.03856904699720636</v>
      </c>
    </row>
    <row r="6" spans="1:2" ht="12.75">
      <c r="A6" s="35" t="s">
        <v>50</v>
      </c>
      <c r="B6" s="35">
        <v>0.01983987258806103</v>
      </c>
    </row>
    <row r="7" spans="1:2" ht="12.75">
      <c r="A7" s="35" t="s">
        <v>51</v>
      </c>
      <c r="B7" s="35">
        <v>5.4443729409857164</v>
      </c>
    </row>
    <row r="8" spans="1:2" ht="13.5" thickBot="1">
      <c r="A8" s="36" t="s">
        <v>52</v>
      </c>
      <c r="B8" s="36">
        <v>158</v>
      </c>
    </row>
    <row r="10" ht="13.5" thickBot="1">
      <c r="A10" t="s">
        <v>53</v>
      </c>
    </row>
    <row r="11" spans="1:6" ht="12.75">
      <c r="A11" s="37"/>
      <c r="B11" s="37" t="s">
        <v>58</v>
      </c>
      <c r="C11" s="37" t="s">
        <v>59</v>
      </c>
      <c r="D11" s="37" t="s">
        <v>60</v>
      </c>
      <c r="E11" s="37" t="s">
        <v>61</v>
      </c>
      <c r="F11" s="37" t="s">
        <v>62</v>
      </c>
    </row>
    <row r="12" spans="1:6" ht="12.75">
      <c r="A12" s="35" t="s">
        <v>54</v>
      </c>
      <c r="B12" s="35">
        <v>3</v>
      </c>
      <c r="C12" s="35">
        <v>183.120625243836</v>
      </c>
      <c r="D12" s="35">
        <v>61.040208414612</v>
      </c>
      <c r="E12" s="39">
        <v>2.0593031040585195</v>
      </c>
      <c r="F12" s="40">
        <v>0.1079349119227094</v>
      </c>
    </row>
    <row r="13" spans="1:6" ht="12.75">
      <c r="A13" s="35" t="s">
        <v>55</v>
      </c>
      <c r="B13" s="35">
        <v>154</v>
      </c>
      <c r="C13" s="35">
        <v>4564.744294962769</v>
      </c>
      <c r="D13" s="35">
        <v>29.64119672053746</v>
      </c>
      <c r="E13" s="35"/>
      <c r="F13" s="35"/>
    </row>
    <row r="14" spans="1:6" ht="13.5" thickBot="1">
      <c r="A14" s="36" t="s">
        <v>56</v>
      </c>
      <c r="B14" s="36">
        <v>157</v>
      </c>
      <c r="C14" s="36">
        <v>4747.864920206605</v>
      </c>
      <c r="D14" s="36"/>
      <c r="E14" s="36"/>
      <c r="F14" s="36"/>
    </row>
    <row r="15" ht="13.5" thickBot="1"/>
    <row r="16" spans="1:9" ht="12.75">
      <c r="A16" s="37"/>
      <c r="B16" s="37" t="s">
        <v>63</v>
      </c>
      <c r="C16" s="37" t="s">
        <v>51</v>
      </c>
      <c r="D16" s="37" t="s">
        <v>64</v>
      </c>
      <c r="E16" s="37" t="s">
        <v>65</v>
      </c>
      <c r="F16" s="37" t="s">
        <v>66</v>
      </c>
      <c r="G16" s="37" t="s">
        <v>67</v>
      </c>
      <c r="H16" s="37" t="s">
        <v>68</v>
      </c>
      <c r="I16" s="37" t="s">
        <v>69</v>
      </c>
    </row>
    <row r="17" spans="1:9" ht="12.75">
      <c r="A17" s="35" t="s">
        <v>57</v>
      </c>
      <c r="B17" s="35">
        <v>-0.2604501566763866</v>
      </c>
      <c r="C17" s="35">
        <v>0.48357282422513187</v>
      </c>
      <c r="D17" s="35">
        <v>-0.5385955199069077</v>
      </c>
      <c r="E17" s="35">
        <v>0.5909436479661138</v>
      </c>
      <c r="F17" s="35">
        <v>-1.215742496219788</v>
      </c>
      <c r="G17" s="35">
        <v>0.6948421828670148</v>
      </c>
      <c r="H17" s="35">
        <v>-1.215742496219788</v>
      </c>
      <c r="I17" s="35">
        <v>0.6948421828670148</v>
      </c>
    </row>
    <row r="18" spans="1:9" ht="12.75">
      <c r="A18" s="35" t="s">
        <v>70</v>
      </c>
      <c r="B18" s="35">
        <v>1.2846729479993912</v>
      </c>
      <c r="C18" s="35">
        <v>0.7256355569885159</v>
      </c>
      <c r="D18" s="35">
        <v>1.770410691189052</v>
      </c>
      <c r="E18" s="40">
        <v>0.07863732086535913</v>
      </c>
      <c r="F18" s="35">
        <v>-0.1488114294616456</v>
      </c>
      <c r="G18" s="35">
        <v>2.718157325460428</v>
      </c>
      <c r="H18" s="35">
        <v>-0.1488114294616456</v>
      </c>
      <c r="I18" s="35">
        <v>2.718157325460428</v>
      </c>
    </row>
    <row r="19" spans="1:9" ht="12.75">
      <c r="A19" s="35" t="s">
        <v>71</v>
      </c>
      <c r="B19" s="35">
        <v>-0.4497373980476882</v>
      </c>
      <c r="C19" s="35">
        <v>0.20194337738580898</v>
      </c>
      <c r="D19" s="39">
        <v>-2.22704702610016</v>
      </c>
      <c r="E19" s="40">
        <v>0.027394658807407987</v>
      </c>
      <c r="F19" s="35">
        <v>-0.8486741285128645</v>
      </c>
      <c r="G19" s="35">
        <v>-0.05080066758251195</v>
      </c>
      <c r="H19" s="35">
        <v>-0.8486741285128645</v>
      </c>
      <c r="I19" s="35">
        <v>-0.05080066758251195</v>
      </c>
    </row>
    <row r="20" spans="1:9" ht="13.5" thickBot="1">
      <c r="A20" s="36" t="s">
        <v>72</v>
      </c>
      <c r="B20" s="36">
        <v>-0.1837742188635097</v>
      </c>
      <c r="C20" s="36">
        <v>0.3889435448953069</v>
      </c>
      <c r="D20" s="36">
        <v>-0.4724958706101595</v>
      </c>
      <c r="E20" s="36">
        <v>0.6372417966808817</v>
      </c>
      <c r="F20" s="36">
        <v>-0.9521275471315203</v>
      </c>
      <c r="G20" s="36">
        <v>0.584579109404501</v>
      </c>
      <c r="H20" s="36">
        <v>-0.9521275471315203</v>
      </c>
      <c r="I20" s="36">
        <v>0.584579109404501</v>
      </c>
    </row>
    <row r="22" spans="1:6" ht="12.75">
      <c r="A22" s="14" t="s">
        <v>73</v>
      </c>
      <c r="F22" s="14" t="s">
        <v>78</v>
      </c>
    </row>
    <row r="23" spans="1:6" ht="12.75">
      <c r="A23" s="14" t="s">
        <v>82</v>
      </c>
      <c r="B23">
        <f>(B17-0)/C17</f>
        <v>-0.5385955199069077</v>
      </c>
      <c r="C23" s="14" t="s">
        <v>76</v>
      </c>
      <c r="F23" s="14"/>
    </row>
    <row r="24" spans="1:6" ht="12.75">
      <c r="A24" s="14" t="s">
        <v>74</v>
      </c>
      <c r="B24">
        <f>(B18-1)/C18</f>
        <v>0.39230843259779313</v>
      </c>
      <c r="C24" s="14" t="s">
        <v>76</v>
      </c>
      <c r="F24" s="14" t="s">
        <v>79</v>
      </c>
    </row>
    <row r="25" spans="1:6" ht="12.75">
      <c r="A25" s="14" t="s">
        <v>75</v>
      </c>
      <c r="B25">
        <f>(B19-1)/C19</f>
        <v>-7.178930137817753</v>
      </c>
      <c r="C25" s="14" t="s">
        <v>77</v>
      </c>
      <c r="F25" s="14" t="s">
        <v>80</v>
      </c>
    </row>
    <row r="26" ht="12.75">
      <c r="F26" s="1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25" sqref="D25"/>
    </sheetView>
  </sheetViews>
  <sheetFormatPr defaultColWidth="9.140625" defaultRowHeight="12.75"/>
  <sheetData>
    <row r="1" ht="12.75">
      <c r="A1" t="s">
        <v>46</v>
      </c>
    </row>
    <row r="2" ht="13.5" thickBot="1"/>
    <row r="3" spans="1:2" ht="12.75">
      <c r="A3" s="38" t="s">
        <v>47</v>
      </c>
      <c r="B3" s="38"/>
    </row>
    <row r="4" spans="1:2" ht="12.75">
      <c r="A4" s="35" t="s">
        <v>48</v>
      </c>
      <c r="B4" s="35">
        <v>0.20227952615558203</v>
      </c>
    </row>
    <row r="5" spans="1:2" ht="12.75">
      <c r="A5" s="35" t="s">
        <v>49</v>
      </c>
      <c r="B5" s="35">
        <v>0.0409170067017268</v>
      </c>
    </row>
    <row r="6" spans="1:2" ht="12.75">
      <c r="A6" s="35" t="s">
        <v>50</v>
      </c>
      <c r="B6" s="35">
        <v>0.021606610863506532</v>
      </c>
    </row>
    <row r="7" spans="1:2" ht="12.75">
      <c r="A7" s="35" t="s">
        <v>51</v>
      </c>
      <c r="B7" s="35">
        <v>5.470318274651517</v>
      </c>
    </row>
    <row r="8" spans="1:2" ht="13.5" thickBot="1">
      <c r="A8" s="36" t="s">
        <v>52</v>
      </c>
      <c r="B8" s="36">
        <v>153</v>
      </c>
    </row>
    <row r="10" ht="13.5" thickBot="1">
      <c r="A10" t="s">
        <v>53</v>
      </c>
    </row>
    <row r="11" spans="1:6" ht="12.75">
      <c r="A11" s="37"/>
      <c r="B11" s="37" t="s">
        <v>58</v>
      </c>
      <c r="C11" s="37" t="s">
        <v>59</v>
      </c>
      <c r="D11" s="37" t="s">
        <v>60</v>
      </c>
      <c r="E11" s="37" t="s">
        <v>61</v>
      </c>
      <c r="F11" s="37" t="s">
        <v>62</v>
      </c>
    </row>
    <row r="12" spans="1:6" ht="12.75">
      <c r="A12" s="35" t="s">
        <v>54</v>
      </c>
      <c r="B12" s="35">
        <v>3</v>
      </c>
      <c r="C12" s="35">
        <v>190.22129067062633</v>
      </c>
      <c r="D12" s="35">
        <v>63.40709689020878</v>
      </c>
      <c r="E12" s="35">
        <v>2.1189108211205836</v>
      </c>
      <c r="F12" s="35">
        <v>0.10025249774205562</v>
      </c>
    </row>
    <row r="13" spans="1:6" ht="12.75">
      <c r="A13" s="35" t="s">
        <v>55</v>
      </c>
      <c r="B13" s="35">
        <v>149</v>
      </c>
      <c r="C13" s="35">
        <v>4458.732921871967</v>
      </c>
      <c r="D13" s="35">
        <v>29.924382025986354</v>
      </c>
      <c r="E13" s="35"/>
      <c r="F13" s="35"/>
    </row>
    <row r="14" spans="1:6" ht="13.5" thickBot="1">
      <c r="A14" s="36" t="s">
        <v>56</v>
      </c>
      <c r="B14" s="36">
        <v>152</v>
      </c>
      <c r="C14" s="36">
        <v>4648.954212542593</v>
      </c>
      <c r="D14" s="36"/>
      <c r="E14" s="36"/>
      <c r="F14" s="36"/>
    </row>
    <row r="15" ht="13.5" thickBot="1"/>
    <row r="16" spans="1:9" ht="12.75">
      <c r="A16" s="37"/>
      <c r="B16" s="37" t="s">
        <v>63</v>
      </c>
      <c r="C16" s="37" t="s">
        <v>51</v>
      </c>
      <c r="D16" s="37" t="s">
        <v>64</v>
      </c>
      <c r="E16" s="37" t="s">
        <v>65</v>
      </c>
      <c r="F16" s="37" t="s">
        <v>66</v>
      </c>
      <c r="G16" s="37" t="s">
        <v>67</v>
      </c>
      <c r="H16" s="37" t="s">
        <v>68</v>
      </c>
      <c r="I16" s="37" t="s">
        <v>69</v>
      </c>
    </row>
    <row r="17" spans="1:9" ht="12.75">
      <c r="A17" s="35" t="s">
        <v>57</v>
      </c>
      <c r="B17" s="35">
        <v>-0.3297902894986484</v>
      </c>
      <c r="C17" s="35">
        <v>0.49636710390508315</v>
      </c>
      <c r="D17" s="35">
        <v>-0.6644080296701369</v>
      </c>
      <c r="E17" s="35">
        <v>0.5074561072595324</v>
      </c>
      <c r="F17" s="35">
        <v>-1.3106182277865153</v>
      </c>
      <c r="G17" s="35">
        <v>0.6510376487892183</v>
      </c>
      <c r="H17" s="35">
        <v>-1.3106182277865153</v>
      </c>
      <c r="I17" s="35">
        <v>0.6510376487892183</v>
      </c>
    </row>
    <row r="18" spans="1:9" ht="12.75">
      <c r="A18" s="35" t="s">
        <v>70</v>
      </c>
      <c r="B18" s="35">
        <v>1.3088171059722291</v>
      </c>
      <c r="C18" s="35">
        <v>0.736391745003051</v>
      </c>
      <c r="D18" s="35">
        <v>1.7773381014297036</v>
      </c>
      <c r="E18" s="35">
        <v>0.07755272432412018</v>
      </c>
      <c r="F18" s="35">
        <v>-0.14630268609534203</v>
      </c>
      <c r="G18" s="35">
        <v>2.7639368980398</v>
      </c>
      <c r="H18" s="35">
        <v>-0.14630268609534203</v>
      </c>
      <c r="I18" s="35">
        <v>2.7639368980398</v>
      </c>
    </row>
    <row r="19" spans="1:9" ht="12.75">
      <c r="A19" s="35" t="s">
        <v>71</v>
      </c>
      <c r="B19" s="35">
        <v>-0.4647197613454177</v>
      </c>
      <c r="C19" s="35">
        <v>0.20398216521274096</v>
      </c>
      <c r="D19" s="35">
        <v>-2.27823722167447</v>
      </c>
      <c r="E19" s="35">
        <v>0.02413415785995347</v>
      </c>
      <c r="F19" s="35">
        <v>-0.8677912078193686</v>
      </c>
      <c r="G19" s="35">
        <v>-0.06164831487146688</v>
      </c>
      <c r="H19" s="35">
        <v>-0.8677912078193686</v>
      </c>
      <c r="I19" s="35">
        <v>-0.06164831487146688</v>
      </c>
    </row>
    <row r="20" spans="1:9" ht="13.5" thickBot="1">
      <c r="A20" s="36" t="s">
        <v>72</v>
      </c>
      <c r="B20" s="36">
        <v>-0.1876058893240178</v>
      </c>
      <c r="C20" s="36">
        <v>0.39120103471653644</v>
      </c>
      <c r="D20" s="36">
        <v>-0.47956388832140157</v>
      </c>
      <c r="E20" s="36">
        <v>0.6322406882762642</v>
      </c>
      <c r="F20" s="36">
        <v>-0.9606242890495424</v>
      </c>
      <c r="G20" s="36">
        <v>0.5854125104015069</v>
      </c>
      <c r="H20" s="36">
        <v>-0.9606242890495424</v>
      </c>
      <c r="I20" s="36">
        <v>0.5854125104015069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46</v>
      </c>
    </row>
    <row r="2" ht="13.5" thickBot="1"/>
    <row r="3" spans="1:2" ht="12.75">
      <c r="A3" s="38" t="s">
        <v>47</v>
      </c>
      <c r="B3" s="38"/>
    </row>
    <row r="4" spans="1:2" ht="12.75">
      <c r="A4" s="35" t="s">
        <v>48</v>
      </c>
      <c r="B4" s="35">
        <v>0.8867930041557707</v>
      </c>
    </row>
    <row r="5" spans="1:2" ht="12.75">
      <c r="A5" s="35" t="s">
        <v>49</v>
      </c>
      <c r="B5" s="35">
        <v>0.7864018322196168</v>
      </c>
    </row>
    <row r="6" spans="1:2" ht="12.75">
      <c r="A6" s="35" t="s">
        <v>50</v>
      </c>
      <c r="B6" s="35">
        <v>0.7849778444344143</v>
      </c>
    </row>
    <row r="7" spans="1:2" ht="12.75">
      <c r="A7" s="35" t="s">
        <v>51</v>
      </c>
      <c r="B7" s="35">
        <v>1.1390886908115017</v>
      </c>
    </row>
    <row r="8" spans="1:2" ht="13.5" thickBot="1">
      <c r="A8" s="36" t="s">
        <v>52</v>
      </c>
      <c r="B8" s="36">
        <v>152</v>
      </c>
    </row>
    <row r="10" ht="13.5" thickBot="1">
      <c r="A10" t="s">
        <v>53</v>
      </c>
    </row>
    <row r="11" spans="1:6" ht="12.75">
      <c r="A11" s="37"/>
      <c r="B11" s="37" t="s">
        <v>58</v>
      </c>
      <c r="C11" s="37" t="s">
        <v>59</v>
      </c>
      <c r="D11" s="37" t="s">
        <v>60</v>
      </c>
      <c r="E11" s="37" t="s">
        <v>61</v>
      </c>
      <c r="F11" s="37" t="s">
        <v>62</v>
      </c>
    </row>
    <row r="12" spans="1:6" ht="12.75">
      <c r="A12" s="35" t="s">
        <v>54</v>
      </c>
      <c r="B12" s="35">
        <v>1</v>
      </c>
      <c r="C12" s="35">
        <v>716.5612731786821</v>
      </c>
      <c r="D12" s="35">
        <v>716.5612731786821</v>
      </c>
      <c r="E12" s="35">
        <v>552.2532148039144</v>
      </c>
      <c r="F12" s="35">
        <v>3.8405189301500544E-52</v>
      </c>
    </row>
    <row r="13" spans="1:6" ht="12.75">
      <c r="A13" s="35" t="s">
        <v>55</v>
      </c>
      <c r="B13" s="35">
        <v>150</v>
      </c>
      <c r="C13" s="35">
        <v>194.6284568301991</v>
      </c>
      <c r="D13" s="35">
        <v>1.2975230455346607</v>
      </c>
      <c r="E13" s="35"/>
      <c r="F13" s="35"/>
    </row>
    <row r="14" spans="1:6" ht="13.5" thickBot="1">
      <c r="A14" s="36" t="s">
        <v>56</v>
      </c>
      <c r="B14" s="36">
        <v>151</v>
      </c>
      <c r="C14" s="36">
        <v>911.1897300088812</v>
      </c>
      <c r="D14" s="36"/>
      <c r="E14" s="36"/>
      <c r="F14" s="36"/>
    </row>
    <row r="15" ht="13.5" thickBot="1"/>
    <row r="16" spans="1:9" ht="12.75">
      <c r="A16" s="37"/>
      <c r="B16" s="37" t="s">
        <v>63</v>
      </c>
      <c r="C16" s="37" t="s">
        <v>51</v>
      </c>
      <c r="D16" s="37" t="s">
        <v>64</v>
      </c>
      <c r="E16" s="37" t="s">
        <v>65</v>
      </c>
      <c r="F16" s="37" t="s">
        <v>66</v>
      </c>
      <c r="G16" s="37" t="s">
        <v>67</v>
      </c>
      <c r="H16" s="37" t="s">
        <v>68</v>
      </c>
      <c r="I16" s="37" t="s">
        <v>69</v>
      </c>
    </row>
    <row r="17" spans="1:9" ht="12.75">
      <c r="A17" s="35" t="s">
        <v>57</v>
      </c>
      <c r="B17" s="35">
        <v>0.02680889066590575</v>
      </c>
      <c r="C17" s="35">
        <v>0.093566846289252</v>
      </c>
      <c r="D17" s="35">
        <v>0.28652125971018516</v>
      </c>
      <c r="E17" s="35">
        <v>0.7748742757483945</v>
      </c>
      <c r="F17" s="35">
        <v>-0.15807033971221188</v>
      </c>
      <c r="G17" s="35">
        <v>0.21168812104402338</v>
      </c>
      <c r="H17" s="35">
        <v>-0.15807033971221188</v>
      </c>
      <c r="I17" s="35">
        <v>0.21168812104402338</v>
      </c>
    </row>
    <row r="18" spans="1:9" ht="13.5" thickBot="1">
      <c r="A18" s="36" t="s">
        <v>70</v>
      </c>
      <c r="B18" s="47">
        <v>0.8821143142912908</v>
      </c>
      <c r="C18" s="36">
        <v>0.03753667007590076</v>
      </c>
      <c r="D18" s="47">
        <v>23.500068399983743</v>
      </c>
      <c r="E18" s="36">
        <v>3.84051893015E-52</v>
      </c>
      <c r="F18" s="36">
        <v>0.8079454077842109</v>
      </c>
      <c r="G18" s="36">
        <v>0.9562832207983708</v>
      </c>
      <c r="H18" s="36">
        <v>0.8079454077842109</v>
      </c>
      <c r="I18" s="36">
        <v>0.9562832207983708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Nakamura</dc:creator>
  <cp:keywords/>
  <dc:description/>
  <cp:lastModifiedBy>uh</cp:lastModifiedBy>
  <cp:lastPrinted>2004-09-01T18:35:14Z</cp:lastPrinted>
  <dcterms:created xsi:type="dcterms:W3CDTF">1999-09-02T14:49:01Z</dcterms:created>
  <dcterms:modified xsi:type="dcterms:W3CDTF">2018-02-06T03:05:26Z</dcterms:modified>
  <cp:category/>
  <cp:version/>
  <cp:contentType/>
  <cp:contentStatus/>
</cp:coreProperties>
</file>