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36" windowWidth="11916" windowHeight="5820" activeTab="0"/>
  </bookViews>
  <sheets>
    <sheet name="I-CHART" sheetId="1" r:id="rId1"/>
  </sheets>
  <definedNames>
    <definedName name="__123Graph_A" hidden="1">'I-CHART'!$B$18:$B$33</definedName>
    <definedName name="__123Graph_AICHART" hidden="1">'I-CHART'!$B$18:$B$33</definedName>
    <definedName name="__123Graph_B" hidden="1">'I-CHART'!$P$18:$P$33</definedName>
    <definedName name="__123Graph_BICHART" hidden="1">'I-CHART'!$P$18:$P$33</definedName>
    <definedName name="__123Graph_C" hidden="1">'I-CHART'!$Q$18:$Q$33</definedName>
    <definedName name="__123Graph_CICHART" hidden="1">'I-CHART'!$Q$18:$Q$33</definedName>
    <definedName name="__123Graph_D" hidden="1">'I-CHART'!$R$18:$R$33</definedName>
    <definedName name="__123Graph_DICHART" hidden="1">'I-CHART'!$R$18:$R$33</definedName>
    <definedName name="__123Graph_X" hidden="1">'I-CHART'!$N$18:$N$33</definedName>
    <definedName name="__123Graph_XICHART" hidden="1">'I-CHART'!$N$18:$N$33</definedName>
    <definedName name="_Fill" hidden="1">'I-CHART'!$A$18:$A$67</definedName>
    <definedName name="_Regression_Int" localSheetId="0" hidden="1">1</definedName>
    <definedName name="BIGTAB">'I-CHART'!$B$18:$B$67</definedName>
    <definedName name="BIGTAB1">'I-CHART'!$D$18:$D$67</definedName>
    <definedName name="BIGTAB3">'I-CHART'!$E$18:$G$67</definedName>
    <definedName name="CHECKER">'I-CHART'!$T$18:$T$67</definedName>
    <definedName name="CTT">'I-CHART'!$G$13</definedName>
    <definedName name="DATAR">'I-CHART'!$B$18:$B$33</definedName>
    <definedName name="ERR1">'I-CHART'!$AC$48</definedName>
    <definedName name="ERR2">'I-CHART'!$AC$52</definedName>
    <definedName name="LOWCONT">'I-CHART'!$Q$18:$Q$33</definedName>
    <definedName name="MEANRANG">'I-CHART'!$R$18:$R$33</definedName>
    <definedName name="NSAMPLES">'I-CHART'!$C$10</definedName>
    <definedName name="_xlnm.Print_Area" localSheetId="0">'I-CHART'!$A$1:$M$37</definedName>
    <definedName name="RP">'I-CHART'!$AC$10</definedName>
    <definedName name="TABLE1">'I-CHART'!$B$18:$B$33</definedName>
    <definedName name="TITLERAN">'I-CHART'!$B$2:$B$5</definedName>
    <definedName name="UPPCONT">'I-CHART'!$P$18:$P$33</definedName>
    <definedName name="XRANG">'I-CHART'!$N$18:$N$33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<sst xmlns="http://schemas.openxmlformats.org/spreadsheetml/2006/main" count="48" uniqueCount="39">
  <si>
    <t>I-CHART.XLS</t>
  </si>
  <si>
    <t>CONTROL CHART FOR INDIVIDUAL OBSERVATIONS</t>
  </si>
  <si>
    <t>CONTROL FACTORS FOR I-CHART:</t>
  </si>
  <si>
    <t>n</t>
  </si>
  <si>
    <t xml:space="preserve">  Size of each sample</t>
  </si>
  <si>
    <t>XBAR</t>
  </si>
  <si>
    <t xml:space="preserve">  Mean of observations</t>
  </si>
  <si>
    <t>RBAR</t>
  </si>
  <si>
    <t xml:space="preserve">  Mean of moving range (diff. between observations)</t>
  </si>
  <si>
    <t>Sighat</t>
  </si>
  <si>
    <t xml:space="preserve">  Estimated population std. dev.</t>
  </si>
  <si>
    <t>d2</t>
  </si>
  <si>
    <t>INPUT:</t>
  </si>
  <si>
    <t xml:space="preserve">   OUTPUT:</t>
  </si>
  <si>
    <t>Last sample number used to</t>
  </si>
  <si>
    <t xml:space="preserve">   Mean of observations:</t>
  </si>
  <si>
    <t>set control limits:</t>
  </si>
  <si>
    <t xml:space="preserve">   Mean of moving range:</t>
  </si>
  <si>
    <t xml:space="preserve">   Mean upper control limit:</t>
  </si>
  <si>
    <t xml:space="preserve">   Mean lower control limit:</t>
  </si>
  <si>
    <t xml:space="preserve">   Total # samples:</t>
  </si>
  <si>
    <t>CUMULATIVE</t>
  </si>
  <si>
    <t>GRAPH RANGES</t>
  </si>
  <si>
    <t>Cum</t>
  </si>
  <si>
    <t>Sample</t>
  </si>
  <si>
    <t xml:space="preserve">   Sample</t>
  </si>
  <si>
    <t>Moving</t>
  </si>
  <si>
    <t>X</t>
  </si>
  <si>
    <t>Data</t>
  </si>
  <si>
    <t>UCL</t>
  </si>
  <si>
    <t>LCL</t>
  </si>
  <si>
    <t>MEAN</t>
  </si>
  <si>
    <t>Sum</t>
  </si>
  <si>
    <t>mean</t>
  </si>
  <si>
    <t>number</t>
  </si>
  <si>
    <t xml:space="preserve"> observation</t>
  </si>
  <si>
    <t>range</t>
  </si>
  <si>
    <t>nbr.</t>
  </si>
  <si>
    <t>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</si>
</sst>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_)"/>
  </numFmts>
  <fonts count="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>
      <alignment/>
    </xf>
    <xf numFmtId="164" fontId="4" fillId="0" borderId="0" xfId="0" applyFont="1" applyAlignment="1" applyProtection="1">
      <alignment horizontal="right"/>
      <protection/>
    </xf>
    <xf numFmtId="164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fill"/>
      <protection/>
    </xf>
    <xf numFmtId="5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left"/>
    </xf>
    <xf numFmtId="164" fontId="1" fillId="0" borderId="0" xfId="0" applyFont="1" applyAlignment="1" applyProtection="1">
      <alignment horizontal="left"/>
      <protection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/>
      <protection/>
    </xf>
    <xf numFmtId="164" fontId="1" fillId="2" borderId="1" xfId="0" applyFont="1" applyFill="1" applyBorder="1" applyAlignment="1" applyProtection="1">
      <alignment/>
      <protection/>
    </xf>
    <xf numFmtId="3" fontId="1" fillId="2" borderId="1" xfId="0" applyNumberFormat="1" applyFont="1" applyFill="1" applyBorder="1" applyAlignment="1" applyProtection="1">
      <alignment horizontal="center"/>
      <protection/>
    </xf>
    <xf numFmtId="3" fontId="1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I-Chart</a:t>
            </a:r>
          </a:p>
        </c:rich>
      </c:tx>
      <c:layout>
        <c:manualLayout>
          <c:xMode val="factor"/>
          <c:yMode val="factor"/>
          <c:x val="0.358"/>
          <c:y val="-0.016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1025"/>
          <c:w val="0.9765"/>
          <c:h val="0.911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'I-CHART'!$N$18:$N$67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'I-CHART'!$O$18:$O$67</c:f>
              <c:numCache>
                <c:ptCount val="50"/>
                <c:pt idx="0">
                  <c:v>8105</c:v>
                </c:pt>
                <c:pt idx="1">
                  <c:v>9665</c:v>
                </c:pt>
                <c:pt idx="2">
                  <c:v>9990</c:v>
                </c:pt>
                <c:pt idx="3">
                  <c:v>7320</c:v>
                </c:pt>
                <c:pt idx="4">
                  <c:v>1894</c:v>
                </c:pt>
                <c:pt idx="5">
                  <c:v>7890</c:v>
                </c:pt>
                <c:pt idx="6">
                  <c:v>1200</c:v>
                </c:pt>
                <c:pt idx="7">
                  <c:v>6570</c:v>
                </c:pt>
                <c:pt idx="8">
                  <c:v>6900</c:v>
                </c:pt>
                <c:pt idx="9">
                  <c:v>7500</c:v>
                </c:pt>
                <c:pt idx="10">
                  <c:v>5620</c:v>
                </c:pt>
                <c:pt idx="11">
                  <c:v>7830</c:v>
                </c:pt>
                <c:pt idx="12">
                  <c:v>-500</c:v>
                </c:pt>
                <c:pt idx="13">
                  <c:v>-1100</c:v>
                </c:pt>
                <c:pt idx="14">
                  <c:v>7990</c:v>
                </c:pt>
                <c:pt idx="15">
                  <c:v>7600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'I-CHART'!$N$18:$N$67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'I-CHART'!$P$18:$P$67</c:f>
              <c:numCache>
                <c:ptCount val="50"/>
                <c:pt idx="0">
                  <c:v>15029.979609929078</c:v>
                </c:pt>
                <c:pt idx="1">
                  <c:v>15029.979609929078</c:v>
                </c:pt>
                <c:pt idx="2">
                  <c:v>15029.979609929078</c:v>
                </c:pt>
                <c:pt idx="3">
                  <c:v>15029.979609929078</c:v>
                </c:pt>
                <c:pt idx="4">
                  <c:v>15029.979609929078</c:v>
                </c:pt>
                <c:pt idx="5">
                  <c:v>15029.979609929078</c:v>
                </c:pt>
                <c:pt idx="6">
                  <c:v>15029.979609929078</c:v>
                </c:pt>
                <c:pt idx="7">
                  <c:v>15029.979609929078</c:v>
                </c:pt>
                <c:pt idx="8">
                  <c:v>15029.979609929078</c:v>
                </c:pt>
                <c:pt idx="9">
                  <c:v>15029.979609929078</c:v>
                </c:pt>
                <c:pt idx="10">
                  <c:v>15029.979609929078</c:v>
                </c:pt>
                <c:pt idx="11">
                  <c:v>15029.979609929078</c:v>
                </c:pt>
                <c:pt idx="12">
                  <c:v>15029.979609929078</c:v>
                </c:pt>
                <c:pt idx="13">
                  <c:v>15029.979609929078</c:v>
                </c:pt>
                <c:pt idx="14">
                  <c:v>15029.979609929078</c:v>
                </c:pt>
                <c:pt idx="15">
                  <c:v>15029.979609929078</c:v>
                </c:pt>
                <c:pt idx="16">
                  <c:v>15029.979609929078</c:v>
                </c:pt>
                <c:pt idx="17">
                  <c:v>15029.979609929078</c:v>
                </c:pt>
                <c:pt idx="18">
                  <c:v>15029.979609929078</c:v>
                </c:pt>
                <c:pt idx="19">
                  <c:v>15029.979609929078</c:v>
                </c:pt>
                <c:pt idx="20">
                  <c:v>15029.979609929078</c:v>
                </c:pt>
                <c:pt idx="21">
                  <c:v>15029.979609929078</c:v>
                </c:pt>
                <c:pt idx="22">
                  <c:v>15029.979609929078</c:v>
                </c:pt>
                <c:pt idx="23">
                  <c:v>15029.979609929078</c:v>
                </c:pt>
                <c:pt idx="24">
                  <c:v>15029.979609929078</c:v>
                </c:pt>
                <c:pt idx="25">
                  <c:v>15029.979609929078</c:v>
                </c:pt>
                <c:pt idx="26">
                  <c:v>15029.979609929078</c:v>
                </c:pt>
                <c:pt idx="27">
                  <c:v>15029.979609929078</c:v>
                </c:pt>
                <c:pt idx="28">
                  <c:v>15029.979609929078</c:v>
                </c:pt>
                <c:pt idx="29">
                  <c:v>15029.979609929078</c:v>
                </c:pt>
                <c:pt idx="30">
                  <c:v>15029.979609929078</c:v>
                </c:pt>
                <c:pt idx="31">
                  <c:v>15029.979609929078</c:v>
                </c:pt>
                <c:pt idx="32">
                  <c:v>15029.979609929078</c:v>
                </c:pt>
                <c:pt idx="33">
                  <c:v>15029.979609929078</c:v>
                </c:pt>
                <c:pt idx="34">
                  <c:v>15029.979609929078</c:v>
                </c:pt>
                <c:pt idx="35">
                  <c:v>15029.979609929078</c:v>
                </c:pt>
                <c:pt idx="36">
                  <c:v>15029.979609929078</c:v>
                </c:pt>
                <c:pt idx="37">
                  <c:v>15029.979609929078</c:v>
                </c:pt>
                <c:pt idx="38">
                  <c:v>15029.979609929078</c:v>
                </c:pt>
                <c:pt idx="39">
                  <c:v>15029.979609929078</c:v>
                </c:pt>
                <c:pt idx="40">
                  <c:v>15029.979609929078</c:v>
                </c:pt>
                <c:pt idx="41">
                  <c:v>15029.979609929078</c:v>
                </c:pt>
                <c:pt idx="42">
                  <c:v>15029.979609929078</c:v>
                </c:pt>
                <c:pt idx="43">
                  <c:v>15029.979609929078</c:v>
                </c:pt>
                <c:pt idx="44">
                  <c:v>15029.979609929078</c:v>
                </c:pt>
                <c:pt idx="45">
                  <c:v>15029.979609929078</c:v>
                </c:pt>
                <c:pt idx="46">
                  <c:v>15029.979609929078</c:v>
                </c:pt>
                <c:pt idx="47">
                  <c:v>15029.979609929078</c:v>
                </c:pt>
                <c:pt idx="48">
                  <c:v>15029.979609929078</c:v>
                </c:pt>
                <c:pt idx="49">
                  <c:v>15029.979609929078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'I-CHART'!$N$18:$N$67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'I-CHART'!$Q$18:$Q$67</c:f>
              <c:numCache>
                <c:ptCount val="50"/>
                <c:pt idx="0">
                  <c:v>-3220.729609929078</c:v>
                </c:pt>
                <c:pt idx="1">
                  <c:v>-3220.729609929078</c:v>
                </c:pt>
                <c:pt idx="2">
                  <c:v>-3220.729609929078</c:v>
                </c:pt>
                <c:pt idx="3">
                  <c:v>-3220.729609929078</c:v>
                </c:pt>
                <c:pt idx="4">
                  <c:v>-3220.729609929078</c:v>
                </c:pt>
                <c:pt idx="5">
                  <c:v>-3220.729609929078</c:v>
                </c:pt>
                <c:pt idx="6">
                  <c:v>-3220.729609929078</c:v>
                </c:pt>
                <c:pt idx="7">
                  <c:v>-3220.729609929078</c:v>
                </c:pt>
                <c:pt idx="8">
                  <c:v>-3220.729609929078</c:v>
                </c:pt>
                <c:pt idx="9">
                  <c:v>-3220.729609929078</c:v>
                </c:pt>
                <c:pt idx="10">
                  <c:v>-3220.729609929078</c:v>
                </c:pt>
                <c:pt idx="11">
                  <c:v>-3220.729609929078</c:v>
                </c:pt>
                <c:pt idx="12">
                  <c:v>-3220.729609929078</c:v>
                </c:pt>
                <c:pt idx="13">
                  <c:v>-3220.729609929078</c:v>
                </c:pt>
                <c:pt idx="14">
                  <c:v>-3220.729609929078</c:v>
                </c:pt>
                <c:pt idx="15">
                  <c:v>-3220.729609929078</c:v>
                </c:pt>
                <c:pt idx="16">
                  <c:v>-3220.729609929078</c:v>
                </c:pt>
                <c:pt idx="17">
                  <c:v>-3220.729609929078</c:v>
                </c:pt>
                <c:pt idx="18">
                  <c:v>-3220.729609929078</c:v>
                </c:pt>
                <c:pt idx="19">
                  <c:v>-3220.729609929078</c:v>
                </c:pt>
                <c:pt idx="20">
                  <c:v>-3220.729609929078</c:v>
                </c:pt>
                <c:pt idx="21">
                  <c:v>-3220.729609929078</c:v>
                </c:pt>
                <c:pt idx="22">
                  <c:v>-3220.729609929078</c:v>
                </c:pt>
                <c:pt idx="23">
                  <c:v>-3220.729609929078</c:v>
                </c:pt>
                <c:pt idx="24">
                  <c:v>-3220.729609929078</c:v>
                </c:pt>
                <c:pt idx="25">
                  <c:v>-3220.729609929078</c:v>
                </c:pt>
                <c:pt idx="26">
                  <c:v>-3220.729609929078</c:v>
                </c:pt>
                <c:pt idx="27">
                  <c:v>-3220.729609929078</c:v>
                </c:pt>
                <c:pt idx="28">
                  <c:v>-3220.729609929078</c:v>
                </c:pt>
                <c:pt idx="29">
                  <c:v>-3220.729609929078</c:v>
                </c:pt>
                <c:pt idx="30">
                  <c:v>-3220.729609929078</c:v>
                </c:pt>
                <c:pt idx="31">
                  <c:v>-3220.729609929078</c:v>
                </c:pt>
                <c:pt idx="32">
                  <c:v>-3220.729609929078</c:v>
                </c:pt>
                <c:pt idx="33">
                  <c:v>-3220.729609929078</c:v>
                </c:pt>
                <c:pt idx="34">
                  <c:v>-3220.729609929078</c:v>
                </c:pt>
                <c:pt idx="35">
                  <c:v>-3220.729609929078</c:v>
                </c:pt>
                <c:pt idx="36">
                  <c:v>-3220.729609929078</c:v>
                </c:pt>
                <c:pt idx="37">
                  <c:v>-3220.729609929078</c:v>
                </c:pt>
                <c:pt idx="38">
                  <c:v>-3220.729609929078</c:v>
                </c:pt>
                <c:pt idx="39">
                  <c:v>-3220.729609929078</c:v>
                </c:pt>
                <c:pt idx="40">
                  <c:v>-3220.729609929078</c:v>
                </c:pt>
                <c:pt idx="41">
                  <c:v>-3220.729609929078</c:v>
                </c:pt>
                <c:pt idx="42">
                  <c:v>-3220.729609929078</c:v>
                </c:pt>
                <c:pt idx="43">
                  <c:v>-3220.729609929078</c:v>
                </c:pt>
                <c:pt idx="44">
                  <c:v>-3220.729609929078</c:v>
                </c:pt>
                <c:pt idx="45">
                  <c:v>-3220.729609929078</c:v>
                </c:pt>
                <c:pt idx="46">
                  <c:v>-3220.729609929078</c:v>
                </c:pt>
                <c:pt idx="47">
                  <c:v>-3220.729609929078</c:v>
                </c:pt>
                <c:pt idx="48">
                  <c:v>-3220.729609929078</c:v>
                </c:pt>
                <c:pt idx="49">
                  <c:v>-3220.729609929078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'I-CHART'!$N$18:$N$67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'I-CHART'!$R$18:$R$67</c:f>
              <c:numCache>
                <c:ptCount val="50"/>
                <c:pt idx="0">
                  <c:v>5904.625</c:v>
                </c:pt>
                <c:pt idx="1">
                  <c:v>5904.625</c:v>
                </c:pt>
                <c:pt idx="2">
                  <c:v>5904.625</c:v>
                </c:pt>
                <c:pt idx="3">
                  <c:v>5904.625</c:v>
                </c:pt>
                <c:pt idx="4">
                  <c:v>5904.625</c:v>
                </c:pt>
                <c:pt idx="5">
                  <c:v>5904.625</c:v>
                </c:pt>
                <c:pt idx="6">
                  <c:v>5904.625</c:v>
                </c:pt>
                <c:pt idx="7">
                  <c:v>5904.625</c:v>
                </c:pt>
                <c:pt idx="8">
                  <c:v>5904.625</c:v>
                </c:pt>
                <c:pt idx="9">
                  <c:v>5904.625</c:v>
                </c:pt>
                <c:pt idx="10">
                  <c:v>5904.625</c:v>
                </c:pt>
                <c:pt idx="11">
                  <c:v>5904.625</c:v>
                </c:pt>
                <c:pt idx="12">
                  <c:v>5904.625</c:v>
                </c:pt>
                <c:pt idx="13">
                  <c:v>5904.625</c:v>
                </c:pt>
                <c:pt idx="14">
                  <c:v>5904.625</c:v>
                </c:pt>
                <c:pt idx="15">
                  <c:v>5904.625</c:v>
                </c:pt>
                <c:pt idx="16">
                  <c:v>5904.625</c:v>
                </c:pt>
                <c:pt idx="17">
                  <c:v>5904.625</c:v>
                </c:pt>
                <c:pt idx="18">
                  <c:v>5904.625</c:v>
                </c:pt>
                <c:pt idx="19">
                  <c:v>5904.625</c:v>
                </c:pt>
                <c:pt idx="20">
                  <c:v>5904.625</c:v>
                </c:pt>
                <c:pt idx="21">
                  <c:v>5904.625</c:v>
                </c:pt>
                <c:pt idx="22">
                  <c:v>5904.625</c:v>
                </c:pt>
                <c:pt idx="23">
                  <c:v>5904.625</c:v>
                </c:pt>
                <c:pt idx="24">
                  <c:v>5904.625</c:v>
                </c:pt>
                <c:pt idx="25">
                  <c:v>5904.625</c:v>
                </c:pt>
                <c:pt idx="26">
                  <c:v>5904.625</c:v>
                </c:pt>
                <c:pt idx="27">
                  <c:v>5904.625</c:v>
                </c:pt>
                <c:pt idx="28">
                  <c:v>5904.625</c:v>
                </c:pt>
                <c:pt idx="29">
                  <c:v>5904.625</c:v>
                </c:pt>
                <c:pt idx="30">
                  <c:v>5904.625</c:v>
                </c:pt>
                <c:pt idx="31">
                  <c:v>5904.625</c:v>
                </c:pt>
                <c:pt idx="32">
                  <c:v>5904.625</c:v>
                </c:pt>
                <c:pt idx="33">
                  <c:v>5904.625</c:v>
                </c:pt>
                <c:pt idx="34">
                  <c:v>5904.625</c:v>
                </c:pt>
                <c:pt idx="35">
                  <c:v>5904.625</c:v>
                </c:pt>
                <c:pt idx="36">
                  <c:v>5904.625</c:v>
                </c:pt>
                <c:pt idx="37">
                  <c:v>5904.625</c:v>
                </c:pt>
                <c:pt idx="38">
                  <c:v>5904.625</c:v>
                </c:pt>
                <c:pt idx="39">
                  <c:v>5904.625</c:v>
                </c:pt>
                <c:pt idx="40">
                  <c:v>5904.625</c:v>
                </c:pt>
                <c:pt idx="41">
                  <c:v>5904.625</c:v>
                </c:pt>
                <c:pt idx="42">
                  <c:v>5904.625</c:v>
                </c:pt>
                <c:pt idx="43">
                  <c:v>5904.625</c:v>
                </c:pt>
                <c:pt idx="44">
                  <c:v>5904.625</c:v>
                </c:pt>
                <c:pt idx="45">
                  <c:v>5904.625</c:v>
                </c:pt>
                <c:pt idx="46">
                  <c:v>5904.625</c:v>
                </c:pt>
                <c:pt idx="47">
                  <c:v>5904.625</c:v>
                </c:pt>
                <c:pt idx="48">
                  <c:v>5904.625</c:v>
                </c:pt>
                <c:pt idx="49">
                  <c:v>5904.625</c:v>
                </c:pt>
              </c:numCache>
            </c:numRef>
          </c:yVal>
          <c:smooth val="0"/>
        </c:ser>
        <c:axId val="48232328"/>
        <c:axId val="31437769"/>
      </c:scatterChart>
      <c:valAx>
        <c:axId val="48232328"/>
        <c:scaling>
          <c:orientation val="minMax"/>
          <c:min val="0"/>
        </c:scaling>
        <c:axPos val="b"/>
        <c:delete val="0"/>
        <c:numFmt formatCode="General" sourceLinked="1"/>
        <c:majorTickMark val="cross"/>
        <c:minorTickMark val="cross"/>
        <c:tickLblPos val="low"/>
        <c:txPr>
          <a:bodyPr vert="horz" rot="0"/>
          <a:lstStyle/>
          <a:p>
            <a:pPr>
              <a:defRPr lang="en-US" cap="none" sz="1000" b="1" i="0" u="none" baseline="0"/>
            </a:pPr>
          </a:p>
        </c:txPr>
        <c:crossAx val="31437769"/>
        <c:crosses val="autoZero"/>
        <c:crossBetween val="midCat"/>
        <c:dispUnits/>
        <c:minorUnit val="5"/>
      </c:valAx>
      <c:valAx>
        <c:axId val="31437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8232328"/>
        <c:crossesAt val="0"/>
        <c:crossBetween val="midCat"/>
        <c:dispUnits/>
      </c:valAx>
      <c:spPr>
        <a:solidFill>
          <a:srgbClr val="FFFFC0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13</xdr:row>
      <xdr:rowOff>95250</xdr:rowOff>
    </xdr:from>
    <xdr:to>
      <xdr:col>11</xdr:col>
      <xdr:colOff>514350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2390775" y="2200275"/>
        <a:ext cx="62960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I96"/>
  <sheetViews>
    <sheetView tabSelected="1" zoomScale="85" zoomScaleNormal="85" workbookViewId="0" topLeftCell="A1">
      <selection activeCell="C10" sqref="C10"/>
    </sheetView>
  </sheetViews>
  <sheetFormatPr defaultColWidth="9.75390625" defaultRowHeight="12.75"/>
  <cols>
    <col min="1" max="36" width="9.75390625" style="0" customWidth="1"/>
  </cols>
  <sheetData>
    <row r="1" spans="1:35" ht="12.75">
      <c r="A1" s="11" t="s">
        <v>0</v>
      </c>
      <c r="C1" s="11" t="s">
        <v>1</v>
      </c>
      <c r="D1" s="2"/>
      <c r="E1" s="2"/>
      <c r="F1" s="2"/>
      <c r="G1" s="2"/>
      <c r="I1" s="11" t="s">
        <v>2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  <c r="U1" s="2"/>
      <c r="V1" s="2"/>
      <c r="W1" s="2"/>
      <c r="X1" s="2"/>
      <c r="Y1" s="2"/>
      <c r="Z1" s="2"/>
      <c r="AA1" s="2"/>
      <c r="AB1" s="3"/>
      <c r="AC1" s="1"/>
      <c r="AD1" s="2"/>
      <c r="AE1" s="2"/>
      <c r="AF1" s="2"/>
      <c r="AG1" s="2"/>
      <c r="AH1" s="2"/>
      <c r="AI1" s="2"/>
    </row>
    <row r="2" spans="1:35" ht="12.75">
      <c r="A2" s="1"/>
      <c r="B2" s="1"/>
      <c r="C2" s="2"/>
      <c r="D2" s="2"/>
      <c r="E2" s="1"/>
      <c r="F2" s="2"/>
      <c r="G2" s="2"/>
      <c r="I2" s="1" t="s">
        <v>3</v>
      </c>
      <c r="J2" s="15">
        <v>2</v>
      </c>
      <c r="K2" s="1" t="s">
        <v>4</v>
      </c>
      <c r="L2" s="2"/>
      <c r="M2" s="2"/>
      <c r="N2" s="5"/>
      <c r="O2" s="5"/>
      <c r="P2" s="5"/>
      <c r="Q2" s="2"/>
      <c r="R2" s="2"/>
      <c r="S2" s="2"/>
      <c r="T2" s="4"/>
      <c r="U2" s="2"/>
      <c r="V2" s="2"/>
      <c r="W2" s="2"/>
      <c r="X2" s="2"/>
      <c r="Y2" s="2"/>
      <c r="Z2" s="2"/>
      <c r="AA2" s="2"/>
      <c r="AB2" s="2"/>
      <c r="AC2" s="1"/>
      <c r="AD2" s="2"/>
      <c r="AE2" s="2"/>
      <c r="AF2" s="2"/>
      <c r="AG2" s="2"/>
      <c r="AH2" s="2"/>
      <c r="AI2" s="2"/>
    </row>
    <row r="3" spans="1:35" ht="12.75">
      <c r="A3" s="1"/>
      <c r="B3" s="1"/>
      <c r="C3" s="2"/>
      <c r="D3" s="2"/>
      <c r="E3" s="1"/>
      <c r="F3" s="2"/>
      <c r="G3" s="2"/>
      <c r="I3" s="1" t="s">
        <v>5</v>
      </c>
      <c r="J3" s="15">
        <f>G9</f>
        <v>5904.625</v>
      </c>
      <c r="K3" s="1" t="s">
        <v>6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"/>
      <c r="AD3" s="2"/>
      <c r="AE3" s="2"/>
      <c r="AF3" s="2"/>
      <c r="AG3" s="2"/>
      <c r="AH3" s="2"/>
      <c r="AI3" s="2"/>
    </row>
    <row r="4" spans="1:35" ht="12.75">
      <c r="A4" s="1"/>
      <c r="B4" s="1"/>
      <c r="C4" s="2"/>
      <c r="D4" s="2"/>
      <c r="E4" s="1"/>
      <c r="F4" s="2"/>
      <c r="G4" s="2"/>
      <c r="I4" s="1" t="s">
        <v>7</v>
      </c>
      <c r="J4" s="15">
        <f>G10</f>
        <v>3431.133333333333</v>
      </c>
      <c r="K4" s="1" t="s">
        <v>8</v>
      </c>
      <c r="L4" s="2"/>
      <c r="M4" s="2"/>
      <c r="N4" s="2"/>
      <c r="O4" s="2"/>
      <c r="P4" s="2"/>
      <c r="Q4" s="2"/>
      <c r="R4" s="2"/>
      <c r="S4" s="2"/>
      <c r="T4" s="4"/>
      <c r="U4" s="2"/>
      <c r="V4" s="2"/>
      <c r="W4" s="2"/>
      <c r="X4" s="2"/>
      <c r="Y4" s="2"/>
      <c r="Z4" s="2"/>
      <c r="AA4" s="2"/>
      <c r="AB4" s="2"/>
      <c r="AC4" s="1"/>
      <c r="AD4" s="2"/>
      <c r="AE4" s="2"/>
      <c r="AF4" s="2"/>
      <c r="AG4" s="2"/>
      <c r="AH4" s="2"/>
      <c r="AI4" s="2"/>
    </row>
    <row r="5" spans="1:35" ht="12.75">
      <c r="A5" s="1"/>
      <c r="B5" s="1"/>
      <c r="C5" s="2"/>
      <c r="D5" s="2"/>
      <c r="E5" s="1"/>
      <c r="F5" s="2"/>
      <c r="G5" s="2"/>
      <c r="I5" s="1" t="s">
        <v>9</v>
      </c>
      <c r="J5" s="15">
        <f>G10/J6</f>
        <v>3041.7848699763595</v>
      </c>
      <c r="K5" s="1" t="s">
        <v>10</v>
      </c>
      <c r="L5" s="2"/>
      <c r="M5" s="2"/>
      <c r="N5" s="2"/>
      <c r="O5" s="2"/>
      <c r="P5" s="2"/>
      <c r="Q5" s="2"/>
      <c r="R5" s="2"/>
      <c r="S5" s="2"/>
      <c r="T5" s="4"/>
      <c r="U5" s="2"/>
      <c r="V5" s="2"/>
      <c r="W5" s="2"/>
      <c r="X5" s="2"/>
      <c r="Y5" s="2"/>
      <c r="Z5" s="2"/>
      <c r="AA5" s="2"/>
      <c r="AB5" s="2"/>
      <c r="AC5" s="1"/>
      <c r="AD5" s="2"/>
      <c r="AE5" s="2"/>
      <c r="AF5" s="2"/>
      <c r="AG5" s="2"/>
      <c r="AH5" s="2"/>
      <c r="AI5" s="2"/>
    </row>
    <row r="6" spans="1:35" ht="12.75">
      <c r="A6" s="2"/>
      <c r="B6" s="2"/>
      <c r="C6" s="2"/>
      <c r="D6" s="2"/>
      <c r="E6" s="2"/>
      <c r="F6" s="2"/>
      <c r="G6" s="2"/>
      <c r="I6" s="1" t="s">
        <v>11</v>
      </c>
      <c r="J6" s="15">
        <v>1.128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1"/>
      <c r="AD6" s="2"/>
      <c r="AE6" s="2"/>
      <c r="AF6" s="2"/>
      <c r="AG6" s="2"/>
      <c r="AH6" s="2"/>
      <c r="AI6" s="2"/>
    </row>
    <row r="7" spans="1:35" ht="12.75">
      <c r="A7" s="2"/>
      <c r="B7" s="2"/>
      <c r="C7" s="2"/>
      <c r="D7" s="2"/>
      <c r="E7" s="2"/>
      <c r="F7" s="2"/>
      <c r="G7" s="2"/>
      <c r="N7" s="2"/>
      <c r="O7" s="2"/>
      <c r="P7" s="2"/>
      <c r="Q7" s="2"/>
      <c r="R7" s="2"/>
      <c r="S7" s="2"/>
      <c r="T7" s="4"/>
      <c r="U7" s="2"/>
      <c r="V7" s="2"/>
      <c r="W7" s="2"/>
      <c r="X7" s="6"/>
      <c r="Y7" s="2"/>
      <c r="Z7" s="2"/>
      <c r="AA7" s="2"/>
      <c r="AB7" s="2"/>
      <c r="AC7" s="1"/>
      <c r="AD7" s="2"/>
      <c r="AE7" s="2"/>
      <c r="AF7" s="2"/>
      <c r="AG7" s="2"/>
      <c r="AH7" s="2"/>
      <c r="AI7" s="2"/>
    </row>
    <row r="8" spans="1:35" ht="12.75">
      <c r="A8" s="11" t="s">
        <v>12</v>
      </c>
      <c r="B8" s="2"/>
      <c r="C8" s="2"/>
      <c r="D8" s="11" t="s">
        <v>13</v>
      </c>
      <c r="E8" s="2"/>
      <c r="F8" s="2"/>
      <c r="G8" s="2"/>
      <c r="H8" s="5"/>
      <c r="I8" s="5"/>
      <c r="J8" s="5"/>
      <c r="K8" s="5"/>
      <c r="L8" s="5"/>
      <c r="M8" s="5"/>
      <c r="N8" s="5"/>
      <c r="O8" s="5"/>
      <c r="P8" s="5"/>
      <c r="Q8" s="2"/>
      <c r="R8" s="2"/>
      <c r="S8" s="2"/>
      <c r="T8" s="4"/>
      <c r="U8" s="2"/>
      <c r="V8" s="2"/>
      <c r="W8" s="2"/>
      <c r="X8" s="2"/>
      <c r="Y8" s="2"/>
      <c r="Z8" s="2"/>
      <c r="AA8" s="2"/>
      <c r="AB8" s="2"/>
      <c r="AC8" s="1"/>
      <c r="AD8" s="2"/>
      <c r="AE8" s="2"/>
      <c r="AF8" s="2"/>
      <c r="AG8" s="2"/>
      <c r="AH8" s="2"/>
      <c r="AI8" s="2"/>
    </row>
    <row r="9" spans="1:35" ht="12.75">
      <c r="A9" s="1" t="s">
        <v>14</v>
      </c>
      <c r="B9" s="2"/>
      <c r="C9" s="2"/>
      <c r="D9" s="1" t="s">
        <v>15</v>
      </c>
      <c r="E9" s="2"/>
      <c r="F9" s="2"/>
      <c r="G9" s="13">
        <f>IF(G13=0,0,VLOOKUP($C$10,$S$18:$X$67,6))</f>
        <v>5904.625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2.75">
      <c r="A10" s="1" t="s">
        <v>16</v>
      </c>
      <c r="B10" s="2"/>
      <c r="C10" s="16">
        <v>16</v>
      </c>
      <c r="D10" s="1" t="s">
        <v>17</v>
      </c>
      <c r="E10" s="2"/>
      <c r="F10" s="2"/>
      <c r="G10" s="13">
        <f>IF(G13=0,0,VLOOKUP($C$10,$S$18:$AA$67,9))</f>
        <v>3431.133333333333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"/>
      <c r="AC10" s="1"/>
      <c r="AD10" s="2"/>
      <c r="AE10" s="2"/>
      <c r="AF10" s="2"/>
      <c r="AG10" s="2"/>
      <c r="AH10" s="2"/>
      <c r="AI10" s="2"/>
    </row>
    <row r="11" spans="1:35" ht="12.75">
      <c r="A11" s="2"/>
      <c r="B11" s="2"/>
      <c r="C11" s="2"/>
      <c r="D11" s="1" t="s">
        <v>18</v>
      </c>
      <c r="E11" s="2"/>
      <c r="F11" s="2"/>
      <c r="G11" s="13">
        <f>IF(G13=0,0,+$G$9+3*J5)</f>
        <v>15029.979609929078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2.75">
      <c r="A12" s="2"/>
      <c r="B12" s="2"/>
      <c r="C12" s="2"/>
      <c r="D12" s="1" t="s">
        <v>19</v>
      </c>
      <c r="E12" s="2"/>
      <c r="F12" s="2"/>
      <c r="G12" s="13">
        <f>IF(G13=0,0,+$G$9-3*J5)</f>
        <v>-3220.729609929078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3"/>
      <c r="AC12" s="1"/>
      <c r="AD12" s="2"/>
      <c r="AE12" s="2"/>
      <c r="AF12" s="2"/>
      <c r="AG12" s="2"/>
      <c r="AH12" s="2"/>
      <c r="AI12" s="2"/>
    </row>
    <row r="13" spans="1:35" ht="12.75">
      <c r="A13" s="2"/>
      <c r="B13" s="2"/>
      <c r="C13" s="2"/>
      <c r="D13" s="1" t="s">
        <v>20</v>
      </c>
      <c r="E13" s="2"/>
      <c r="F13" s="2"/>
      <c r="G13" s="14">
        <f>COUNTA(B18:B67)</f>
        <v>16</v>
      </c>
      <c r="H13" s="2"/>
      <c r="I13" s="7"/>
      <c r="J13" s="2"/>
      <c r="K13" s="2"/>
      <c r="L13" s="2"/>
      <c r="M13" s="2"/>
      <c r="N13" s="2"/>
      <c r="Q13" s="2"/>
      <c r="R13" s="2"/>
      <c r="S13" s="2"/>
      <c r="T13" s="2"/>
      <c r="U13" s="2"/>
      <c r="V13" s="2"/>
      <c r="X13" s="2"/>
      <c r="Y13" s="2"/>
      <c r="Z13" s="2"/>
      <c r="AA13" s="2"/>
      <c r="AB13" s="2"/>
      <c r="AC13" s="1"/>
      <c r="AD13" s="2"/>
      <c r="AE13" s="2"/>
      <c r="AF13" s="2"/>
      <c r="AG13" s="2"/>
      <c r="AH13" s="2"/>
      <c r="AI13" s="2"/>
    </row>
    <row r="14" spans="1:35" ht="12.75">
      <c r="A14" s="2"/>
      <c r="B14" s="2"/>
      <c r="C14" s="2"/>
      <c r="D14" s="2"/>
      <c r="E14" s="2"/>
      <c r="F14" s="2"/>
      <c r="G14" s="4"/>
      <c r="H14" s="2"/>
      <c r="I14" s="2"/>
      <c r="J14" s="2"/>
      <c r="K14" s="2"/>
      <c r="L14" s="2"/>
      <c r="M14" s="2"/>
      <c r="N14" s="5"/>
      <c r="O14" s="5"/>
      <c r="P14" s="5"/>
      <c r="Q14" s="5"/>
      <c r="R14" s="5"/>
      <c r="S14" s="2"/>
      <c r="T14" s="2"/>
      <c r="U14" s="5"/>
      <c r="V14" s="5"/>
      <c r="W14" s="1" t="s">
        <v>21</v>
      </c>
      <c r="X14" s="5"/>
      <c r="Y14" s="5"/>
      <c r="Z14" s="5"/>
      <c r="AA14" s="5"/>
      <c r="AB14" s="2"/>
      <c r="AC14" s="1"/>
      <c r="AD14" s="2"/>
      <c r="AE14" s="2"/>
      <c r="AF14" s="2"/>
      <c r="AG14" s="2"/>
      <c r="AH14" s="2"/>
      <c r="AI14" s="2"/>
    </row>
    <row r="15" spans="3:35" ht="12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 t="s">
        <v>22</v>
      </c>
      <c r="O15" s="1"/>
      <c r="P15" s="1"/>
      <c r="Q15" s="1"/>
      <c r="R15" s="1"/>
      <c r="S15" s="10"/>
      <c r="T15" s="4"/>
      <c r="U15" s="2"/>
      <c r="V15" s="2"/>
      <c r="W15" s="9"/>
      <c r="X15" s="8" t="s">
        <v>23</v>
      </c>
      <c r="Y15" s="9"/>
      <c r="Z15" s="9"/>
      <c r="AA15" s="8" t="s">
        <v>23</v>
      </c>
      <c r="AB15" s="2"/>
      <c r="AC15" s="1"/>
      <c r="AD15" s="2"/>
      <c r="AE15" s="2"/>
      <c r="AF15" s="2"/>
      <c r="AG15" s="2"/>
      <c r="AH15" s="2"/>
      <c r="AI15" s="2"/>
    </row>
    <row r="16" spans="1:35" ht="12.75">
      <c r="A16" s="8" t="s">
        <v>24</v>
      </c>
      <c r="B16" s="8" t="s">
        <v>25</v>
      </c>
      <c r="C16" s="9" t="s">
        <v>26</v>
      </c>
      <c r="D16" s="2"/>
      <c r="E16" s="2"/>
      <c r="F16" s="8"/>
      <c r="G16" s="2"/>
      <c r="H16" s="2"/>
      <c r="I16" s="2"/>
      <c r="J16" s="2"/>
      <c r="K16" s="2"/>
      <c r="L16" s="2"/>
      <c r="M16" s="2"/>
      <c r="N16" s="8" t="s">
        <v>27</v>
      </c>
      <c r="O16" s="1" t="s">
        <v>28</v>
      </c>
      <c r="P16" s="1" t="s">
        <v>29</v>
      </c>
      <c r="Q16" s="1" t="s">
        <v>30</v>
      </c>
      <c r="R16" s="1" t="s">
        <v>31</v>
      </c>
      <c r="S16" s="1" t="s">
        <v>24</v>
      </c>
      <c r="T16" s="4"/>
      <c r="U16" s="2"/>
      <c r="V16" s="2"/>
      <c r="W16" s="8" t="s">
        <v>32</v>
      </c>
      <c r="X16" s="8" t="s">
        <v>33</v>
      </c>
      <c r="Y16" s="8" t="s">
        <v>26</v>
      </c>
      <c r="Z16" s="8" t="s">
        <v>32</v>
      </c>
      <c r="AA16" s="8" t="s">
        <v>33</v>
      </c>
      <c r="AB16" s="2"/>
      <c r="AC16" s="1"/>
      <c r="AD16" s="2"/>
      <c r="AE16" s="2"/>
      <c r="AF16" s="2"/>
      <c r="AG16" s="2"/>
      <c r="AH16" s="2"/>
      <c r="AI16" s="2"/>
    </row>
    <row r="17" spans="1:35" ht="12.75">
      <c r="A17" s="8" t="s">
        <v>34</v>
      </c>
      <c r="B17" s="8" t="s">
        <v>35</v>
      </c>
      <c r="C17" s="9" t="s">
        <v>36</v>
      </c>
      <c r="D17" s="2"/>
      <c r="E17" s="5"/>
      <c r="F17" s="5"/>
      <c r="G17" s="5"/>
      <c r="H17" s="2"/>
      <c r="I17" s="2"/>
      <c r="J17" s="2"/>
      <c r="K17" s="2"/>
      <c r="L17" s="2"/>
      <c r="M17" s="2"/>
      <c r="N17" s="10"/>
      <c r="O17" s="10"/>
      <c r="P17" s="10"/>
      <c r="Q17" s="10"/>
      <c r="R17" s="10"/>
      <c r="S17" s="1" t="s">
        <v>37</v>
      </c>
      <c r="T17" s="2"/>
      <c r="U17" s="2"/>
      <c r="V17" s="2"/>
      <c r="W17" s="8" t="s">
        <v>38</v>
      </c>
      <c r="X17" s="8" t="s">
        <v>38</v>
      </c>
      <c r="Y17" s="8" t="s">
        <v>36</v>
      </c>
      <c r="Z17" s="8" t="s">
        <v>36</v>
      </c>
      <c r="AA17" s="8" t="s">
        <v>36</v>
      </c>
      <c r="AB17" s="2"/>
      <c r="AC17" s="1"/>
      <c r="AD17" s="2"/>
      <c r="AE17" s="2"/>
      <c r="AF17" s="2"/>
      <c r="AG17" s="2"/>
      <c r="AH17" s="2"/>
      <c r="AI17" s="2"/>
    </row>
    <row r="18" spans="1:35" ht="12.75">
      <c r="A18" s="8">
        <v>1</v>
      </c>
      <c r="B18" s="17">
        <v>8105</v>
      </c>
      <c r="C18" s="9" t="e">
        <v>#N/A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8">
        <v>1</v>
      </c>
      <c r="O18" s="10">
        <f>IF(B18="",#N/A,+B18)</f>
        <v>8105</v>
      </c>
      <c r="P18" s="1">
        <f aca="true" t="shared" si="0" ref="P18:P49">$G$11</f>
        <v>15029.979609929078</v>
      </c>
      <c r="Q18" s="1">
        <f aca="true" t="shared" si="1" ref="Q18:Q49">$G$12</f>
        <v>-3220.729609929078</v>
      </c>
      <c r="R18" s="1">
        <f aca="true" t="shared" si="2" ref="R18:R49">$G$9</f>
        <v>5904.625</v>
      </c>
      <c r="S18" s="1">
        <v>1</v>
      </c>
      <c r="T18" s="2"/>
      <c r="U18" s="2"/>
      <c r="V18" s="2"/>
      <c r="W18" s="8">
        <f>SUM(B18)</f>
        <v>8105</v>
      </c>
      <c r="X18" s="8">
        <f aca="true" t="shared" si="3" ref="X18:X49">W18/S18</f>
        <v>8105</v>
      </c>
      <c r="Y18" s="9"/>
      <c r="Z18" s="9"/>
      <c r="AA18" s="9"/>
      <c r="AB18" s="2"/>
      <c r="AC18" s="1"/>
      <c r="AD18" s="2"/>
      <c r="AE18" s="2"/>
      <c r="AF18" s="2"/>
      <c r="AG18" s="2"/>
      <c r="AH18" s="2"/>
      <c r="AI18" s="2"/>
    </row>
    <row r="19" spans="1:35" ht="12.75">
      <c r="A19" s="8">
        <v>2</v>
      </c>
      <c r="B19" s="17">
        <v>9665</v>
      </c>
      <c r="C19" s="12">
        <f>IF(B19="",#N/A,B19-B18)</f>
        <v>1560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8">
        <v>2</v>
      </c>
      <c r="O19" s="10">
        <f aca="true" t="shared" si="4" ref="O19:O34">IF(B19="",#N/A,+B19)</f>
        <v>9665</v>
      </c>
      <c r="P19" s="1">
        <f t="shared" si="0"/>
        <v>15029.979609929078</v>
      </c>
      <c r="Q19" s="1">
        <f t="shared" si="1"/>
        <v>-3220.729609929078</v>
      </c>
      <c r="R19" s="1">
        <f t="shared" si="2"/>
        <v>5904.625</v>
      </c>
      <c r="S19" s="1">
        <v>2</v>
      </c>
      <c r="T19" s="2"/>
      <c r="U19" s="2"/>
      <c r="V19" s="2"/>
      <c r="W19" s="8">
        <f>SUM($B$18:B19)</f>
        <v>17770</v>
      </c>
      <c r="X19" s="8">
        <f t="shared" si="3"/>
        <v>8885</v>
      </c>
      <c r="Y19" s="8">
        <f aca="true" t="shared" si="5" ref="Y19:Y50">ABS(B19-B18)</f>
        <v>1560</v>
      </c>
      <c r="Z19" s="8">
        <f>SUM(Y19)</f>
        <v>1560</v>
      </c>
      <c r="AA19" s="8">
        <f aca="true" t="shared" si="6" ref="AA19:AA50">Z19/(S19-1)</f>
        <v>1560</v>
      </c>
      <c r="AB19" s="2"/>
      <c r="AC19" s="1"/>
      <c r="AD19" s="2"/>
      <c r="AE19" s="2"/>
      <c r="AF19" s="2"/>
      <c r="AG19" s="2"/>
      <c r="AH19" s="2"/>
      <c r="AI19" s="2"/>
    </row>
    <row r="20" spans="1:35" ht="12.75">
      <c r="A20" s="8">
        <v>3</v>
      </c>
      <c r="B20" s="17">
        <v>9990</v>
      </c>
      <c r="C20" s="12">
        <f aca="true" t="shared" si="7" ref="C20:C35">IF(B20="",#N/A,B20-B19)</f>
        <v>325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8">
        <v>3</v>
      </c>
      <c r="O20" s="10">
        <f t="shared" si="4"/>
        <v>9990</v>
      </c>
      <c r="P20" s="1">
        <f t="shared" si="0"/>
        <v>15029.979609929078</v>
      </c>
      <c r="Q20" s="1">
        <f t="shared" si="1"/>
        <v>-3220.729609929078</v>
      </c>
      <c r="R20" s="1">
        <f t="shared" si="2"/>
        <v>5904.625</v>
      </c>
      <c r="S20" s="1">
        <v>3</v>
      </c>
      <c r="T20" s="2"/>
      <c r="U20" s="2"/>
      <c r="V20" s="2"/>
      <c r="W20" s="8">
        <f>SUM($B$18:B20)</f>
        <v>27760</v>
      </c>
      <c r="X20" s="8">
        <f t="shared" si="3"/>
        <v>9253.333333333334</v>
      </c>
      <c r="Y20" s="8">
        <f t="shared" si="5"/>
        <v>325</v>
      </c>
      <c r="Z20" s="8">
        <f>SUM($Y$19:Y20)</f>
        <v>1885</v>
      </c>
      <c r="AA20" s="8">
        <f t="shared" si="6"/>
        <v>942.5</v>
      </c>
      <c r="AB20" s="2"/>
      <c r="AC20" s="1"/>
      <c r="AD20" s="2"/>
      <c r="AE20" s="2"/>
      <c r="AF20" s="2"/>
      <c r="AG20" s="2"/>
      <c r="AH20" s="2"/>
      <c r="AI20" s="2"/>
    </row>
    <row r="21" spans="1:35" ht="12.75">
      <c r="A21" s="8">
        <v>4</v>
      </c>
      <c r="B21" s="17">
        <v>7320</v>
      </c>
      <c r="C21" s="12">
        <f t="shared" si="7"/>
        <v>-2670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8">
        <v>4</v>
      </c>
      <c r="O21" s="10">
        <f t="shared" si="4"/>
        <v>7320</v>
      </c>
      <c r="P21" s="1">
        <f t="shared" si="0"/>
        <v>15029.979609929078</v>
      </c>
      <c r="Q21" s="1">
        <f t="shared" si="1"/>
        <v>-3220.729609929078</v>
      </c>
      <c r="R21" s="1">
        <f t="shared" si="2"/>
        <v>5904.625</v>
      </c>
      <c r="S21" s="1">
        <v>4</v>
      </c>
      <c r="T21" s="2"/>
      <c r="U21" s="2"/>
      <c r="V21" s="2"/>
      <c r="W21" s="8">
        <f>SUM($B$18:B21)</f>
        <v>35080</v>
      </c>
      <c r="X21" s="8">
        <f t="shared" si="3"/>
        <v>8770</v>
      </c>
      <c r="Y21" s="8">
        <f t="shared" si="5"/>
        <v>2670</v>
      </c>
      <c r="Z21" s="8">
        <f>SUM($Y$19:Y21)</f>
        <v>4555</v>
      </c>
      <c r="AA21" s="8">
        <f t="shared" si="6"/>
        <v>1518.3333333333333</v>
      </c>
      <c r="AB21" s="2"/>
      <c r="AC21" s="1"/>
      <c r="AD21" s="2"/>
      <c r="AE21" s="2"/>
      <c r="AF21" s="2"/>
      <c r="AG21" s="2"/>
      <c r="AH21" s="2"/>
      <c r="AI21" s="2"/>
    </row>
    <row r="22" spans="1:35" ht="12.75">
      <c r="A22" s="8">
        <v>5</v>
      </c>
      <c r="B22" s="17">
        <v>1894</v>
      </c>
      <c r="C22" s="12">
        <f t="shared" si="7"/>
        <v>-5426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8">
        <v>5</v>
      </c>
      <c r="O22" s="10">
        <f t="shared" si="4"/>
        <v>1894</v>
      </c>
      <c r="P22" s="1">
        <f t="shared" si="0"/>
        <v>15029.979609929078</v>
      </c>
      <c r="Q22" s="1">
        <f t="shared" si="1"/>
        <v>-3220.729609929078</v>
      </c>
      <c r="R22" s="1">
        <f t="shared" si="2"/>
        <v>5904.625</v>
      </c>
      <c r="S22" s="1">
        <v>5</v>
      </c>
      <c r="T22" s="2"/>
      <c r="U22" s="2"/>
      <c r="V22" s="2"/>
      <c r="W22" s="8">
        <f>SUM($B$18:B22)</f>
        <v>36974</v>
      </c>
      <c r="X22" s="8">
        <f t="shared" si="3"/>
        <v>7394.8</v>
      </c>
      <c r="Y22" s="8">
        <f t="shared" si="5"/>
        <v>5426</v>
      </c>
      <c r="Z22" s="8">
        <f>SUM($Y$19:Y22)</f>
        <v>9981</v>
      </c>
      <c r="AA22" s="8">
        <f t="shared" si="6"/>
        <v>2495.25</v>
      </c>
      <c r="AB22" s="2"/>
      <c r="AC22" s="2"/>
      <c r="AD22" s="2"/>
      <c r="AE22" s="2"/>
      <c r="AF22" s="2"/>
      <c r="AG22" s="2"/>
      <c r="AH22" s="2"/>
      <c r="AI22" s="2"/>
    </row>
    <row r="23" spans="1:35" ht="12.75">
      <c r="A23" s="8">
        <v>6</v>
      </c>
      <c r="B23" s="17">
        <v>7890</v>
      </c>
      <c r="C23" s="12">
        <f t="shared" si="7"/>
        <v>5996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8">
        <v>6</v>
      </c>
      <c r="O23" s="10">
        <f t="shared" si="4"/>
        <v>7890</v>
      </c>
      <c r="P23" s="1">
        <f t="shared" si="0"/>
        <v>15029.979609929078</v>
      </c>
      <c r="Q23" s="1">
        <f t="shared" si="1"/>
        <v>-3220.729609929078</v>
      </c>
      <c r="R23" s="1">
        <f t="shared" si="2"/>
        <v>5904.625</v>
      </c>
      <c r="S23" s="1">
        <v>6</v>
      </c>
      <c r="T23" s="2"/>
      <c r="U23" s="2"/>
      <c r="V23" s="2"/>
      <c r="W23" s="8">
        <f>SUM($B$18:B23)</f>
        <v>44864</v>
      </c>
      <c r="X23" s="8">
        <f t="shared" si="3"/>
        <v>7477.333333333333</v>
      </c>
      <c r="Y23" s="8">
        <f t="shared" si="5"/>
        <v>5996</v>
      </c>
      <c r="Z23" s="8">
        <f>SUM($Y$19:Y23)</f>
        <v>15977</v>
      </c>
      <c r="AA23" s="8">
        <f t="shared" si="6"/>
        <v>3195.4</v>
      </c>
      <c r="AB23" s="3"/>
      <c r="AC23" s="1"/>
      <c r="AD23" s="2"/>
      <c r="AE23" s="2"/>
      <c r="AF23" s="2"/>
      <c r="AG23" s="2"/>
      <c r="AH23" s="2"/>
      <c r="AI23" s="2"/>
    </row>
    <row r="24" spans="1:35" ht="12.75">
      <c r="A24" s="8">
        <v>7</v>
      </c>
      <c r="B24" s="17">
        <v>1200</v>
      </c>
      <c r="C24" s="12">
        <f t="shared" si="7"/>
        <v>-6690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8">
        <v>7</v>
      </c>
      <c r="O24" s="10">
        <f t="shared" si="4"/>
        <v>1200</v>
      </c>
      <c r="P24" s="1">
        <f t="shared" si="0"/>
        <v>15029.979609929078</v>
      </c>
      <c r="Q24" s="1">
        <f t="shared" si="1"/>
        <v>-3220.729609929078</v>
      </c>
      <c r="R24" s="1">
        <f t="shared" si="2"/>
        <v>5904.625</v>
      </c>
      <c r="S24" s="1">
        <v>7</v>
      </c>
      <c r="T24" s="2"/>
      <c r="U24" s="2"/>
      <c r="V24" s="2"/>
      <c r="W24" s="8">
        <f>SUM($B$18:B24)</f>
        <v>46064</v>
      </c>
      <c r="X24" s="8">
        <f t="shared" si="3"/>
        <v>6580.571428571428</v>
      </c>
      <c r="Y24" s="8">
        <f t="shared" si="5"/>
        <v>6690</v>
      </c>
      <c r="Z24" s="8">
        <f>SUM($Y$19:Y24)</f>
        <v>22667</v>
      </c>
      <c r="AA24" s="8">
        <f t="shared" si="6"/>
        <v>3777.8333333333335</v>
      </c>
      <c r="AB24" s="2"/>
      <c r="AC24" s="1"/>
      <c r="AD24" s="2"/>
      <c r="AE24" s="2"/>
      <c r="AF24" s="2"/>
      <c r="AG24" s="2"/>
      <c r="AH24" s="2"/>
      <c r="AI24" s="2"/>
    </row>
    <row r="25" spans="1:35" ht="12.75">
      <c r="A25" s="8">
        <v>8</v>
      </c>
      <c r="B25" s="17">
        <v>6570</v>
      </c>
      <c r="C25" s="12">
        <f t="shared" si="7"/>
        <v>5370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8">
        <v>8</v>
      </c>
      <c r="O25" s="10">
        <f t="shared" si="4"/>
        <v>6570</v>
      </c>
      <c r="P25" s="1">
        <f t="shared" si="0"/>
        <v>15029.979609929078</v>
      </c>
      <c r="Q25" s="1">
        <f t="shared" si="1"/>
        <v>-3220.729609929078</v>
      </c>
      <c r="R25" s="1">
        <f t="shared" si="2"/>
        <v>5904.625</v>
      </c>
      <c r="S25" s="1">
        <v>8</v>
      </c>
      <c r="T25" s="2"/>
      <c r="U25" s="2"/>
      <c r="V25" s="2"/>
      <c r="W25" s="8">
        <f>SUM($B$18:B25)</f>
        <v>52634</v>
      </c>
      <c r="X25" s="8">
        <f t="shared" si="3"/>
        <v>6579.25</v>
      </c>
      <c r="Y25" s="8">
        <f t="shared" si="5"/>
        <v>5370</v>
      </c>
      <c r="Z25" s="8">
        <f>SUM($Y$19:Y25)</f>
        <v>28037</v>
      </c>
      <c r="AA25" s="8">
        <f t="shared" si="6"/>
        <v>4005.285714285714</v>
      </c>
      <c r="AB25" s="2"/>
      <c r="AC25" s="1"/>
      <c r="AD25" s="2"/>
      <c r="AE25" s="2"/>
      <c r="AF25" s="2"/>
      <c r="AG25" s="2"/>
      <c r="AH25" s="2"/>
      <c r="AI25" s="2"/>
    </row>
    <row r="26" spans="1:35" ht="12.75">
      <c r="A26" s="8">
        <v>9</v>
      </c>
      <c r="B26" s="17">
        <v>6900</v>
      </c>
      <c r="C26" s="12">
        <f t="shared" si="7"/>
        <v>330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8">
        <v>9</v>
      </c>
      <c r="O26" s="10">
        <f t="shared" si="4"/>
        <v>6900</v>
      </c>
      <c r="P26" s="1">
        <f t="shared" si="0"/>
        <v>15029.979609929078</v>
      </c>
      <c r="Q26" s="1">
        <f t="shared" si="1"/>
        <v>-3220.729609929078</v>
      </c>
      <c r="R26" s="1">
        <f t="shared" si="2"/>
        <v>5904.625</v>
      </c>
      <c r="S26" s="1">
        <v>9</v>
      </c>
      <c r="T26" s="2"/>
      <c r="U26" s="2"/>
      <c r="V26" s="2"/>
      <c r="W26" s="8">
        <f>SUM($B$18:B26)</f>
        <v>59534</v>
      </c>
      <c r="X26" s="8">
        <f t="shared" si="3"/>
        <v>6614.888888888889</v>
      </c>
      <c r="Y26" s="8">
        <f t="shared" si="5"/>
        <v>330</v>
      </c>
      <c r="Z26" s="8">
        <f>SUM($Y$19:Y26)</f>
        <v>28367</v>
      </c>
      <c r="AA26" s="8">
        <f t="shared" si="6"/>
        <v>3545.875</v>
      </c>
      <c r="AB26" s="2"/>
      <c r="AC26" s="1"/>
      <c r="AD26" s="2"/>
      <c r="AE26" s="2"/>
      <c r="AF26" s="2"/>
      <c r="AG26" s="2"/>
      <c r="AH26" s="2"/>
      <c r="AI26" s="2"/>
    </row>
    <row r="27" spans="1:35" ht="12.75">
      <c r="A27" s="8">
        <v>10</v>
      </c>
      <c r="B27" s="17">
        <v>7500</v>
      </c>
      <c r="C27" s="12">
        <f t="shared" si="7"/>
        <v>600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8">
        <v>10</v>
      </c>
      <c r="O27" s="10">
        <f t="shared" si="4"/>
        <v>7500</v>
      </c>
      <c r="P27" s="1">
        <f t="shared" si="0"/>
        <v>15029.979609929078</v>
      </c>
      <c r="Q27" s="1">
        <f t="shared" si="1"/>
        <v>-3220.729609929078</v>
      </c>
      <c r="R27" s="1">
        <f t="shared" si="2"/>
        <v>5904.625</v>
      </c>
      <c r="S27" s="1">
        <v>10</v>
      </c>
      <c r="T27" s="2"/>
      <c r="U27" s="2"/>
      <c r="V27" s="2"/>
      <c r="W27" s="8">
        <f>SUM($B$18:B27)</f>
        <v>67034</v>
      </c>
      <c r="X27" s="8">
        <f t="shared" si="3"/>
        <v>6703.4</v>
      </c>
      <c r="Y27" s="8">
        <f t="shared" si="5"/>
        <v>600</v>
      </c>
      <c r="Z27" s="8">
        <f>SUM($Y$19:Y27)</f>
        <v>28967</v>
      </c>
      <c r="AA27" s="8">
        <f t="shared" si="6"/>
        <v>3218.5555555555557</v>
      </c>
      <c r="AB27" s="2"/>
      <c r="AC27" s="1"/>
      <c r="AD27" s="2"/>
      <c r="AE27" s="2"/>
      <c r="AF27" s="2"/>
      <c r="AG27" s="2"/>
      <c r="AH27" s="2"/>
      <c r="AI27" s="2"/>
    </row>
    <row r="28" spans="1:35" ht="12.75">
      <c r="A28" s="8">
        <v>11</v>
      </c>
      <c r="B28" s="17">
        <v>5620</v>
      </c>
      <c r="C28" s="12">
        <f t="shared" si="7"/>
        <v>-1880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8">
        <v>11</v>
      </c>
      <c r="O28" s="10">
        <f t="shared" si="4"/>
        <v>5620</v>
      </c>
      <c r="P28" s="1">
        <f t="shared" si="0"/>
        <v>15029.979609929078</v>
      </c>
      <c r="Q28" s="1">
        <f t="shared" si="1"/>
        <v>-3220.729609929078</v>
      </c>
      <c r="R28" s="1">
        <f t="shared" si="2"/>
        <v>5904.625</v>
      </c>
      <c r="S28" s="1">
        <v>11</v>
      </c>
      <c r="T28" s="2"/>
      <c r="U28" s="2"/>
      <c r="V28" s="2"/>
      <c r="W28" s="8">
        <f>SUM($B$18:B28)</f>
        <v>72654</v>
      </c>
      <c r="X28" s="8">
        <f t="shared" si="3"/>
        <v>6604.909090909091</v>
      </c>
      <c r="Y28" s="8">
        <f t="shared" si="5"/>
        <v>1880</v>
      </c>
      <c r="Z28" s="8">
        <f>SUM($Y$19:Y28)</f>
        <v>30847</v>
      </c>
      <c r="AA28" s="8">
        <f t="shared" si="6"/>
        <v>3084.7</v>
      </c>
      <c r="AB28" s="2"/>
      <c r="AC28" s="1"/>
      <c r="AD28" s="2"/>
      <c r="AE28" s="2"/>
      <c r="AF28" s="2"/>
      <c r="AG28" s="2"/>
      <c r="AH28" s="2"/>
      <c r="AI28" s="2"/>
    </row>
    <row r="29" spans="1:35" ht="12.75">
      <c r="A29" s="8">
        <v>12</v>
      </c>
      <c r="B29" s="17">
        <v>7830</v>
      </c>
      <c r="C29" s="12">
        <f t="shared" si="7"/>
        <v>2210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8">
        <v>12</v>
      </c>
      <c r="O29" s="10">
        <f t="shared" si="4"/>
        <v>7830</v>
      </c>
      <c r="P29" s="1">
        <f t="shared" si="0"/>
        <v>15029.979609929078</v>
      </c>
      <c r="Q29" s="1">
        <f t="shared" si="1"/>
        <v>-3220.729609929078</v>
      </c>
      <c r="R29" s="1">
        <f t="shared" si="2"/>
        <v>5904.625</v>
      </c>
      <c r="S29" s="1">
        <v>12</v>
      </c>
      <c r="T29" s="2"/>
      <c r="U29" s="2"/>
      <c r="V29" s="2"/>
      <c r="W29" s="8">
        <f>SUM($B$18:B29)</f>
        <v>80484</v>
      </c>
      <c r="X29" s="8">
        <f t="shared" si="3"/>
        <v>6707</v>
      </c>
      <c r="Y29" s="8">
        <f t="shared" si="5"/>
        <v>2210</v>
      </c>
      <c r="Z29" s="8">
        <f>SUM($Y$19:Y29)</f>
        <v>33057</v>
      </c>
      <c r="AA29" s="8">
        <f t="shared" si="6"/>
        <v>3005.181818181818</v>
      </c>
      <c r="AB29" s="2"/>
      <c r="AC29" s="2"/>
      <c r="AD29" s="2"/>
      <c r="AE29" s="2"/>
      <c r="AF29" s="2"/>
      <c r="AG29" s="2"/>
      <c r="AH29" s="2"/>
      <c r="AI29" s="2"/>
    </row>
    <row r="30" spans="1:35" ht="12.75">
      <c r="A30" s="8">
        <v>13</v>
      </c>
      <c r="B30" s="17">
        <v>-500</v>
      </c>
      <c r="C30" s="12">
        <f t="shared" si="7"/>
        <v>-8330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8">
        <v>13</v>
      </c>
      <c r="O30" s="10">
        <f t="shared" si="4"/>
        <v>-500</v>
      </c>
      <c r="P30" s="1">
        <f t="shared" si="0"/>
        <v>15029.979609929078</v>
      </c>
      <c r="Q30" s="1">
        <f t="shared" si="1"/>
        <v>-3220.729609929078</v>
      </c>
      <c r="R30" s="1">
        <f t="shared" si="2"/>
        <v>5904.625</v>
      </c>
      <c r="S30" s="1">
        <v>13</v>
      </c>
      <c r="T30" s="2"/>
      <c r="U30" s="2"/>
      <c r="V30" s="2"/>
      <c r="W30" s="8">
        <f>SUM($B$18:B30)</f>
        <v>79984</v>
      </c>
      <c r="X30" s="8">
        <f t="shared" si="3"/>
        <v>6152.615384615385</v>
      </c>
      <c r="Y30" s="8">
        <f t="shared" si="5"/>
        <v>8330</v>
      </c>
      <c r="Z30" s="8">
        <f>SUM($Y$19:Y30)</f>
        <v>41387</v>
      </c>
      <c r="AA30" s="8">
        <f t="shared" si="6"/>
        <v>3448.9166666666665</v>
      </c>
      <c r="AB30" s="3"/>
      <c r="AC30" s="1"/>
      <c r="AD30" s="2"/>
      <c r="AE30" s="2"/>
      <c r="AF30" s="2"/>
      <c r="AG30" s="2"/>
      <c r="AH30" s="2"/>
      <c r="AI30" s="2"/>
    </row>
    <row r="31" spans="1:35" ht="12.75">
      <c r="A31" s="8">
        <v>14</v>
      </c>
      <c r="B31" s="17">
        <v>-1100</v>
      </c>
      <c r="C31" s="12">
        <f t="shared" si="7"/>
        <v>-600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8">
        <v>14</v>
      </c>
      <c r="O31" s="10">
        <f t="shared" si="4"/>
        <v>-1100</v>
      </c>
      <c r="P31" s="1">
        <f t="shared" si="0"/>
        <v>15029.979609929078</v>
      </c>
      <c r="Q31" s="1">
        <f t="shared" si="1"/>
        <v>-3220.729609929078</v>
      </c>
      <c r="R31" s="1">
        <f t="shared" si="2"/>
        <v>5904.625</v>
      </c>
      <c r="S31" s="1">
        <v>14</v>
      </c>
      <c r="T31" s="2"/>
      <c r="U31" s="2"/>
      <c r="V31" s="2"/>
      <c r="W31" s="8">
        <f>SUM($B$18:B31)</f>
        <v>78884</v>
      </c>
      <c r="X31" s="8">
        <f t="shared" si="3"/>
        <v>5634.571428571428</v>
      </c>
      <c r="Y31" s="8">
        <f t="shared" si="5"/>
        <v>600</v>
      </c>
      <c r="Z31" s="8">
        <f>SUM($Y$19:Y31)</f>
        <v>41987</v>
      </c>
      <c r="AA31" s="8">
        <f t="shared" si="6"/>
        <v>3229.769230769231</v>
      </c>
      <c r="AB31" s="2"/>
      <c r="AC31" s="1"/>
      <c r="AD31" s="2"/>
      <c r="AE31" s="2"/>
      <c r="AF31" s="2"/>
      <c r="AG31" s="2"/>
      <c r="AH31" s="2"/>
      <c r="AI31" s="2"/>
    </row>
    <row r="32" spans="1:35" ht="12.75">
      <c r="A32" s="8">
        <v>15</v>
      </c>
      <c r="B32" s="17">
        <v>7990</v>
      </c>
      <c r="C32" s="12">
        <f t="shared" si="7"/>
        <v>9090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8">
        <v>15</v>
      </c>
      <c r="O32" s="10">
        <f t="shared" si="4"/>
        <v>7990</v>
      </c>
      <c r="P32" s="1">
        <f t="shared" si="0"/>
        <v>15029.979609929078</v>
      </c>
      <c r="Q32" s="1">
        <f t="shared" si="1"/>
        <v>-3220.729609929078</v>
      </c>
      <c r="R32" s="1">
        <f t="shared" si="2"/>
        <v>5904.625</v>
      </c>
      <c r="S32" s="1">
        <v>15</v>
      </c>
      <c r="T32" s="2"/>
      <c r="U32" s="2"/>
      <c r="V32" s="2"/>
      <c r="W32" s="8">
        <f>SUM($B$18:B32)</f>
        <v>86874</v>
      </c>
      <c r="X32" s="8">
        <f t="shared" si="3"/>
        <v>5791.6</v>
      </c>
      <c r="Y32" s="8">
        <f t="shared" si="5"/>
        <v>9090</v>
      </c>
      <c r="Z32" s="8">
        <f>SUM($Y$19:Y32)</f>
        <v>51077</v>
      </c>
      <c r="AA32" s="8">
        <f t="shared" si="6"/>
        <v>3648.3571428571427</v>
      </c>
      <c r="AB32" s="2"/>
      <c r="AC32" s="1"/>
      <c r="AD32" s="2"/>
      <c r="AE32" s="2"/>
      <c r="AF32" s="2"/>
      <c r="AG32" s="2"/>
      <c r="AH32" s="2"/>
      <c r="AI32" s="2"/>
    </row>
    <row r="33" spans="1:35" ht="12.75">
      <c r="A33" s="8">
        <v>16</v>
      </c>
      <c r="B33" s="17">
        <v>7600</v>
      </c>
      <c r="C33" s="12">
        <f t="shared" si="7"/>
        <v>-390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8">
        <v>16</v>
      </c>
      <c r="O33" s="10">
        <f t="shared" si="4"/>
        <v>7600</v>
      </c>
      <c r="P33" s="1">
        <f t="shared" si="0"/>
        <v>15029.979609929078</v>
      </c>
      <c r="Q33" s="1">
        <f t="shared" si="1"/>
        <v>-3220.729609929078</v>
      </c>
      <c r="R33" s="1">
        <f t="shared" si="2"/>
        <v>5904.625</v>
      </c>
      <c r="S33" s="1">
        <v>16</v>
      </c>
      <c r="T33" s="2"/>
      <c r="U33" s="2"/>
      <c r="V33" s="2"/>
      <c r="W33" s="8">
        <f>SUM($B$18:B33)</f>
        <v>94474</v>
      </c>
      <c r="X33" s="8">
        <f t="shared" si="3"/>
        <v>5904.625</v>
      </c>
      <c r="Y33" s="8">
        <f t="shared" si="5"/>
        <v>390</v>
      </c>
      <c r="Z33" s="8">
        <f>SUM($Y$19:Y33)</f>
        <v>51467</v>
      </c>
      <c r="AA33" s="8">
        <f t="shared" si="6"/>
        <v>3431.133333333333</v>
      </c>
      <c r="AB33" s="2"/>
      <c r="AC33" s="1"/>
      <c r="AD33" s="2"/>
      <c r="AE33" s="2"/>
      <c r="AF33" s="2"/>
      <c r="AG33" s="2"/>
      <c r="AH33" s="2"/>
      <c r="AI33" s="2"/>
    </row>
    <row r="34" spans="1:35" ht="12.75">
      <c r="A34" s="8">
        <v>17</v>
      </c>
      <c r="B34" s="18"/>
      <c r="C34" s="12" t="e">
        <f t="shared" si="7"/>
        <v>#N/A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8">
        <v>17</v>
      </c>
      <c r="O34" s="10" t="e">
        <f t="shared" si="4"/>
        <v>#N/A</v>
      </c>
      <c r="P34" s="1">
        <f t="shared" si="0"/>
        <v>15029.979609929078</v>
      </c>
      <c r="Q34" s="1">
        <f t="shared" si="1"/>
        <v>-3220.729609929078</v>
      </c>
      <c r="R34" s="1">
        <f t="shared" si="2"/>
        <v>5904.625</v>
      </c>
      <c r="S34" s="1">
        <v>17</v>
      </c>
      <c r="T34" s="2"/>
      <c r="U34" s="2"/>
      <c r="V34" s="2"/>
      <c r="W34" s="8">
        <f>SUM($B$18:B34)</f>
        <v>94474</v>
      </c>
      <c r="X34" s="8">
        <f t="shared" si="3"/>
        <v>5557.294117647059</v>
      </c>
      <c r="Y34" s="8">
        <f t="shared" si="5"/>
        <v>7600</v>
      </c>
      <c r="Z34" s="8">
        <f>SUM($Y$19:Y34)</f>
        <v>59067</v>
      </c>
      <c r="AA34" s="8">
        <f t="shared" si="6"/>
        <v>3691.6875</v>
      </c>
      <c r="AB34" s="2"/>
      <c r="AC34" s="1"/>
      <c r="AD34" s="2"/>
      <c r="AE34" s="2"/>
      <c r="AF34" s="2"/>
      <c r="AG34" s="2"/>
      <c r="AH34" s="2"/>
      <c r="AI34" s="2"/>
    </row>
    <row r="35" spans="1:35" ht="12.75">
      <c r="A35" s="8">
        <v>18</v>
      </c>
      <c r="B35" s="18"/>
      <c r="C35" s="12" t="e">
        <f t="shared" si="7"/>
        <v>#N/A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8">
        <v>18</v>
      </c>
      <c r="O35" s="10" t="e">
        <f aca="true" t="shared" si="8" ref="O35:O50">IF(B35="",#N/A,+B35)</f>
        <v>#N/A</v>
      </c>
      <c r="P35" s="1">
        <f t="shared" si="0"/>
        <v>15029.979609929078</v>
      </c>
      <c r="Q35" s="1">
        <f t="shared" si="1"/>
        <v>-3220.729609929078</v>
      </c>
      <c r="R35" s="1">
        <f t="shared" si="2"/>
        <v>5904.625</v>
      </c>
      <c r="S35" s="1">
        <v>18</v>
      </c>
      <c r="T35" s="2"/>
      <c r="U35" s="2"/>
      <c r="V35" s="2"/>
      <c r="W35" s="8">
        <f>SUM($B$18:B35)</f>
        <v>94474</v>
      </c>
      <c r="X35" s="8">
        <f t="shared" si="3"/>
        <v>5248.555555555556</v>
      </c>
      <c r="Y35" s="8">
        <f t="shared" si="5"/>
        <v>0</v>
      </c>
      <c r="Z35" s="8">
        <f>SUM($Y$19:Y35)</f>
        <v>59067</v>
      </c>
      <c r="AA35" s="8">
        <f t="shared" si="6"/>
        <v>3474.529411764706</v>
      </c>
      <c r="AB35" s="2"/>
      <c r="AC35" s="1"/>
      <c r="AD35" s="2"/>
      <c r="AE35" s="2"/>
      <c r="AF35" s="2"/>
      <c r="AG35" s="2"/>
      <c r="AH35" s="2"/>
      <c r="AI35" s="2"/>
    </row>
    <row r="36" spans="1:35" ht="12.75">
      <c r="A36" s="8">
        <v>19</v>
      </c>
      <c r="B36" s="18"/>
      <c r="C36" s="12" t="e">
        <f aca="true" t="shared" si="9" ref="C36:C51">IF(B36="",#N/A,B36-B35)</f>
        <v>#N/A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8">
        <v>19</v>
      </c>
      <c r="O36" s="10" t="e">
        <f t="shared" si="8"/>
        <v>#N/A</v>
      </c>
      <c r="P36" s="1">
        <f t="shared" si="0"/>
        <v>15029.979609929078</v>
      </c>
      <c r="Q36" s="1">
        <f t="shared" si="1"/>
        <v>-3220.729609929078</v>
      </c>
      <c r="R36" s="1">
        <f t="shared" si="2"/>
        <v>5904.625</v>
      </c>
      <c r="S36" s="1">
        <v>19</v>
      </c>
      <c r="T36" s="2"/>
      <c r="U36" s="2"/>
      <c r="V36" s="2"/>
      <c r="W36" s="8">
        <f>SUM($B$18:B36)</f>
        <v>94474</v>
      </c>
      <c r="X36" s="8">
        <f t="shared" si="3"/>
        <v>4972.315789473684</v>
      </c>
      <c r="Y36" s="8">
        <f t="shared" si="5"/>
        <v>0</v>
      </c>
      <c r="Z36" s="8">
        <f>SUM($Y$19:Y36)</f>
        <v>59067</v>
      </c>
      <c r="AA36" s="8">
        <f t="shared" si="6"/>
        <v>3281.5</v>
      </c>
      <c r="AB36" s="2"/>
      <c r="AC36" s="1"/>
      <c r="AD36" s="2"/>
      <c r="AE36" s="2"/>
      <c r="AF36" s="2"/>
      <c r="AG36" s="2"/>
      <c r="AH36" s="2"/>
      <c r="AI36" s="2"/>
    </row>
    <row r="37" spans="1:35" ht="12.75">
      <c r="A37" s="8">
        <v>20</v>
      </c>
      <c r="B37" s="18"/>
      <c r="C37" s="12" t="e">
        <f t="shared" si="9"/>
        <v>#N/A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8">
        <v>20</v>
      </c>
      <c r="O37" s="10" t="e">
        <f t="shared" si="8"/>
        <v>#N/A</v>
      </c>
      <c r="P37" s="1">
        <f t="shared" si="0"/>
        <v>15029.979609929078</v>
      </c>
      <c r="Q37" s="1">
        <f t="shared" si="1"/>
        <v>-3220.729609929078</v>
      </c>
      <c r="R37" s="1">
        <f t="shared" si="2"/>
        <v>5904.625</v>
      </c>
      <c r="S37" s="1">
        <v>20</v>
      </c>
      <c r="T37" s="2"/>
      <c r="U37" s="2"/>
      <c r="V37" s="2"/>
      <c r="W37" s="8">
        <f>SUM($B$18:B37)</f>
        <v>94474</v>
      </c>
      <c r="X37" s="8">
        <f t="shared" si="3"/>
        <v>4723.7</v>
      </c>
      <c r="Y37" s="8">
        <f t="shared" si="5"/>
        <v>0</v>
      </c>
      <c r="Z37" s="8">
        <f>SUM($Y$19:Y37)</f>
        <v>59067</v>
      </c>
      <c r="AA37" s="8">
        <f t="shared" si="6"/>
        <v>3108.7894736842104</v>
      </c>
      <c r="AB37" s="2"/>
      <c r="AC37" s="1"/>
      <c r="AD37" s="2"/>
      <c r="AE37" s="2"/>
      <c r="AF37" s="2"/>
      <c r="AG37" s="2"/>
      <c r="AH37" s="2"/>
      <c r="AI37" s="2"/>
    </row>
    <row r="38" spans="1:35" ht="12.75">
      <c r="A38" s="8">
        <v>21</v>
      </c>
      <c r="B38" s="18"/>
      <c r="C38" s="12" t="e">
        <f t="shared" si="9"/>
        <v>#N/A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8">
        <v>21</v>
      </c>
      <c r="O38" s="10" t="e">
        <f t="shared" si="8"/>
        <v>#N/A</v>
      </c>
      <c r="P38" s="1">
        <f t="shared" si="0"/>
        <v>15029.979609929078</v>
      </c>
      <c r="Q38" s="1">
        <f t="shared" si="1"/>
        <v>-3220.729609929078</v>
      </c>
      <c r="R38" s="1">
        <f t="shared" si="2"/>
        <v>5904.625</v>
      </c>
      <c r="S38" s="1">
        <v>21</v>
      </c>
      <c r="T38" s="2"/>
      <c r="U38" s="2"/>
      <c r="V38" s="2"/>
      <c r="W38" s="8">
        <f>SUM($B$18:B38)</f>
        <v>94474</v>
      </c>
      <c r="X38" s="8">
        <f t="shared" si="3"/>
        <v>4498.761904761905</v>
      </c>
      <c r="Y38" s="8">
        <f t="shared" si="5"/>
        <v>0</v>
      </c>
      <c r="Z38" s="8">
        <f>SUM($Y$19:Y38)</f>
        <v>59067</v>
      </c>
      <c r="AA38" s="8">
        <f t="shared" si="6"/>
        <v>2953.35</v>
      </c>
      <c r="AB38" s="2"/>
      <c r="AC38" s="1"/>
      <c r="AD38" s="2"/>
      <c r="AE38" s="2"/>
      <c r="AF38" s="2"/>
      <c r="AG38" s="2"/>
      <c r="AH38" s="2"/>
      <c r="AI38" s="2"/>
    </row>
    <row r="39" spans="1:35" ht="12.75">
      <c r="A39" s="8">
        <v>22</v>
      </c>
      <c r="B39" s="18"/>
      <c r="C39" s="12" t="e">
        <f t="shared" si="9"/>
        <v>#N/A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8">
        <v>22</v>
      </c>
      <c r="O39" s="10" t="e">
        <f t="shared" si="8"/>
        <v>#N/A</v>
      </c>
      <c r="P39" s="1">
        <f t="shared" si="0"/>
        <v>15029.979609929078</v>
      </c>
      <c r="Q39" s="1">
        <f t="shared" si="1"/>
        <v>-3220.729609929078</v>
      </c>
      <c r="R39" s="1">
        <f t="shared" si="2"/>
        <v>5904.625</v>
      </c>
      <c r="S39" s="1">
        <v>22</v>
      </c>
      <c r="T39" s="2"/>
      <c r="U39" s="2"/>
      <c r="V39" s="2"/>
      <c r="W39" s="8">
        <f>SUM($B$18:B39)</f>
        <v>94474</v>
      </c>
      <c r="X39" s="8">
        <f t="shared" si="3"/>
        <v>4294.272727272727</v>
      </c>
      <c r="Y39" s="8">
        <f t="shared" si="5"/>
        <v>0</v>
      </c>
      <c r="Z39" s="8">
        <f>SUM($Y$19:Y39)</f>
        <v>59067</v>
      </c>
      <c r="AA39" s="8">
        <f t="shared" si="6"/>
        <v>2812.714285714286</v>
      </c>
      <c r="AB39" s="2"/>
      <c r="AC39" s="1"/>
      <c r="AD39" s="2"/>
      <c r="AE39" s="2"/>
      <c r="AF39" s="2"/>
      <c r="AG39" s="2"/>
      <c r="AH39" s="2"/>
      <c r="AI39" s="2"/>
    </row>
    <row r="40" spans="1:35" ht="12.75">
      <c r="A40" s="8">
        <v>23</v>
      </c>
      <c r="B40" s="18"/>
      <c r="C40" s="12" t="e">
        <f t="shared" si="9"/>
        <v>#N/A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8">
        <v>23</v>
      </c>
      <c r="O40" s="10" t="e">
        <f t="shared" si="8"/>
        <v>#N/A</v>
      </c>
      <c r="P40" s="1">
        <f t="shared" si="0"/>
        <v>15029.979609929078</v>
      </c>
      <c r="Q40" s="1">
        <f t="shared" si="1"/>
        <v>-3220.729609929078</v>
      </c>
      <c r="R40" s="1">
        <f t="shared" si="2"/>
        <v>5904.625</v>
      </c>
      <c r="S40" s="1">
        <v>23</v>
      </c>
      <c r="T40" s="2"/>
      <c r="U40" s="2"/>
      <c r="V40" s="2"/>
      <c r="W40" s="8">
        <f>SUM($B$18:B40)</f>
        <v>94474</v>
      </c>
      <c r="X40" s="8">
        <f t="shared" si="3"/>
        <v>4107.565217391304</v>
      </c>
      <c r="Y40" s="8">
        <f t="shared" si="5"/>
        <v>0</v>
      </c>
      <c r="Z40" s="8">
        <f>SUM($Y$19:Y40)</f>
        <v>59067</v>
      </c>
      <c r="AA40" s="8">
        <f t="shared" si="6"/>
        <v>2684.8636363636365</v>
      </c>
      <c r="AB40" s="2"/>
      <c r="AC40" s="1"/>
      <c r="AD40" s="2"/>
      <c r="AE40" s="2"/>
      <c r="AF40" s="2"/>
      <c r="AG40" s="2"/>
      <c r="AH40" s="2"/>
      <c r="AI40" s="2"/>
    </row>
    <row r="41" spans="1:35" ht="12.75">
      <c r="A41" s="8">
        <v>24</v>
      </c>
      <c r="B41" s="18"/>
      <c r="C41" s="12" t="e">
        <f t="shared" si="9"/>
        <v>#N/A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8">
        <v>24</v>
      </c>
      <c r="O41" s="10" t="e">
        <f t="shared" si="8"/>
        <v>#N/A</v>
      </c>
      <c r="P41" s="1">
        <f t="shared" si="0"/>
        <v>15029.979609929078</v>
      </c>
      <c r="Q41" s="1">
        <f t="shared" si="1"/>
        <v>-3220.729609929078</v>
      </c>
      <c r="R41" s="1">
        <f t="shared" si="2"/>
        <v>5904.625</v>
      </c>
      <c r="S41" s="1">
        <v>24</v>
      </c>
      <c r="T41" s="2"/>
      <c r="U41" s="2"/>
      <c r="V41" s="2"/>
      <c r="W41" s="8">
        <f>SUM($B$18:B41)</f>
        <v>94474</v>
      </c>
      <c r="X41" s="8">
        <f t="shared" si="3"/>
        <v>3936.4166666666665</v>
      </c>
      <c r="Y41" s="8">
        <f t="shared" si="5"/>
        <v>0</v>
      </c>
      <c r="Z41" s="8">
        <f>SUM($Y$19:Y41)</f>
        <v>59067</v>
      </c>
      <c r="AA41" s="8">
        <f t="shared" si="6"/>
        <v>2568.1304347826085</v>
      </c>
      <c r="AB41" s="2"/>
      <c r="AC41" s="1"/>
      <c r="AD41" s="2"/>
      <c r="AE41" s="2"/>
      <c r="AF41" s="2"/>
      <c r="AG41" s="2"/>
      <c r="AH41" s="2"/>
      <c r="AI41" s="2"/>
    </row>
    <row r="42" spans="1:35" ht="12.75">
      <c r="A42" s="8">
        <v>25</v>
      </c>
      <c r="B42" s="18"/>
      <c r="C42" s="12" t="e">
        <f t="shared" si="9"/>
        <v>#N/A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8">
        <v>25</v>
      </c>
      <c r="O42" s="10" t="e">
        <f t="shared" si="8"/>
        <v>#N/A</v>
      </c>
      <c r="P42" s="1">
        <f t="shared" si="0"/>
        <v>15029.979609929078</v>
      </c>
      <c r="Q42" s="1">
        <f t="shared" si="1"/>
        <v>-3220.729609929078</v>
      </c>
      <c r="R42" s="1">
        <f t="shared" si="2"/>
        <v>5904.625</v>
      </c>
      <c r="S42" s="1">
        <v>25</v>
      </c>
      <c r="T42" s="2"/>
      <c r="U42" s="2"/>
      <c r="V42" s="2"/>
      <c r="W42" s="8">
        <f>SUM($B$18:B42)</f>
        <v>94474</v>
      </c>
      <c r="X42" s="8">
        <f t="shared" si="3"/>
        <v>3778.96</v>
      </c>
      <c r="Y42" s="8">
        <f t="shared" si="5"/>
        <v>0</v>
      </c>
      <c r="Z42" s="8">
        <f>SUM($Y$19:Y42)</f>
        <v>59067</v>
      </c>
      <c r="AA42" s="8">
        <f t="shared" si="6"/>
        <v>2461.125</v>
      </c>
      <c r="AB42" s="2"/>
      <c r="AC42" s="1"/>
      <c r="AD42" s="2"/>
      <c r="AE42" s="2"/>
      <c r="AF42" s="2"/>
      <c r="AG42" s="2"/>
      <c r="AH42" s="2"/>
      <c r="AI42" s="2"/>
    </row>
    <row r="43" spans="1:35" ht="12.75">
      <c r="A43" s="8">
        <v>26</v>
      </c>
      <c r="B43" s="18"/>
      <c r="C43" s="12" t="e">
        <f t="shared" si="9"/>
        <v>#N/A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8">
        <v>26</v>
      </c>
      <c r="O43" s="10" t="e">
        <f t="shared" si="8"/>
        <v>#N/A</v>
      </c>
      <c r="P43" s="1">
        <f t="shared" si="0"/>
        <v>15029.979609929078</v>
      </c>
      <c r="Q43" s="1">
        <f t="shared" si="1"/>
        <v>-3220.729609929078</v>
      </c>
      <c r="R43" s="1">
        <f t="shared" si="2"/>
        <v>5904.625</v>
      </c>
      <c r="S43" s="1">
        <v>26</v>
      </c>
      <c r="T43" s="2"/>
      <c r="U43" s="2"/>
      <c r="V43" s="2"/>
      <c r="W43" s="8">
        <f>SUM($B$18:B43)</f>
        <v>94474</v>
      </c>
      <c r="X43" s="8">
        <f t="shared" si="3"/>
        <v>3633.6153846153848</v>
      </c>
      <c r="Y43" s="8">
        <f t="shared" si="5"/>
        <v>0</v>
      </c>
      <c r="Z43" s="8">
        <f>SUM($Y$19:Y43)</f>
        <v>59067</v>
      </c>
      <c r="AA43" s="8">
        <f t="shared" si="6"/>
        <v>2362.68</v>
      </c>
      <c r="AB43" s="2"/>
      <c r="AC43" s="1"/>
      <c r="AD43" s="2"/>
      <c r="AE43" s="2"/>
      <c r="AF43" s="2"/>
      <c r="AG43" s="2"/>
      <c r="AH43" s="2"/>
      <c r="AI43" s="2"/>
    </row>
    <row r="44" spans="1:35" ht="12.75">
      <c r="A44" s="8">
        <v>27</v>
      </c>
      <c r="B44" s="18"/>
      <c r="C44" s="12" t="e">
        <f t="shared" si="9"/>
        <v>#N/A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8">
        <v>27</v>
      </c>
      <c r="O44" s="10" t="e">
        <f t="shared" si="8"/>
        <v>#N/A</v>
      </c>
      <c r="P44" s="1">
        <f t="shared" si="0"/>
        <v>15029.979609929078</v>
      </c>
      <c r="Q44" s="1">
        <f t="shared" si="1"/>
        <v>-3220.729609929078</v>
      </c>
      <c r="R44" s="1">
        <f t="shared" si="2"/>
        <v>5904.625</v>
      </c>
      <c r="S44" s="1">
        <v>27</v>
      </c>
      <c r="T44" s="2"/>
      <c r="U44" s="2"/>
      <c r="V44" s="2"/>
      <c r="W44" s="8">
        <f>SUM($B$18:B44)</f>
        <v>94474</v>
      </c>
      <c r="X44" s="8">
        <f t="shared" si="3"/>
        <v>3499.037037037037</v>
      </c>
      <c r="Y44" s="8">
        <f t="shared" si="5"/>
        <v>0</v>
      </c>
      <c r="Z44" s="8">
        <f>SUM($Y$19:Y44)</f>
        <v>59067</v>
      </c>
      <c r="AA44" s="8">
        <f t="shared" si="6"/>
        <v>2271.8076923076924</v>
      </c>
      <c r="AB44" s="2"/>
      <c r="AC44" s="1"/>
      <c r="AD44" s="2"/>
      <c r="AE44" s="2"/>
      <c r="AF44" s="2"/>
      <c r="AG44" s="2"/>
      <c r="AH44" s="2"/>
      <c r="AI44" s="2"/>
    </row>
    <row r="45" spans="1:35" ht="12.75">
      <c r="A45" s="8">
        <v>28</v>
      </c>
      <c r="B45" s="18"/>
      <c r="C45" s="12" t="e">
        <f t="shared" si="9"/>
        <v>#N/A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8">
        <v>28</v>
      </c>
      <c r="O45" s="10" t="e">
        <f t="shared" si="8"/>
        <v>#N/A</v>
      </c>
      <c r="P45" s="1">
        <f t="shared" si="0"/>
        <v>15029.979609929078</v>
      </c>
      <c r="Q45" s="1">
        <f t="shared" si="1"/>
        <v>-3220.729609929078</v>
      </c>
      <c r="R45" s="1">
        <f t="shared" si="2"/>
        <v>5904.625</v>
      </c>
      <c r="S45" s="1">
        <v>28</v>
      </c>
      <c r="T45" s="2"/>
      <c r="U45" s="2"/>
      <c r="V45" s="2"/>
      <c r="W45" s="8">
        <f>SUM($B$18:B45)</f>
        <v>94474</v>
      </c>
      <c r="X45" s="8">
        <f t="shared" si="3"/>
        <v>3374.0714285714284</v>
      </c>
      <c r="Y45" s="8">
        <f t="shared" si="5"/>
        <v>0</v>
      </c>
      <c r="Z45" s="8">
        <f>SUM($Y$19:Y45)</f>
        <v>59067</v>
      </c>
      <c r="AA45" s="8">
        <f t="shared" si="6"/>
        <v>2187.6666666666665</v>
      </c>
      <c r="AB45" s="2"/>
      <c r="AC45" s="1"/>
      <c r="AD45" s="2"/>
      <c r="AE45" s="2"/>
      <c r="AF45" s="2"/>
      <c r="AG45" s="2"/>
      <c r="AH45" s="2"/>
      <c r="AI45" s="2"/>
    </row>
    <row r="46" spans="1:35" ht="12.75">
      <c r="A46" s="8">
        <v>29</v>
      </c>
      <c r="B46" s="18"/>
      <c r="C46" s="12" t="e">
        <f t="shared" si="9"/>
        <v>#N/A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8">
        <v>29</v>
      </c>
      <c r="O46" s="10" t="e">
        <f t="shared" si="8"/>
        <v>#N/A</v>
      </c>
      <c r="P46" s="1">
        <f t="shared" si="0"/>
        <v>15029.979609929078</v>
      </c>
      <c r="Q46" s="1">
        <f t="shared" si="1"/>
        <v>-3220.729609929078</v>
      </c>
      <c r="R46" s="1">
        <f t="shared" si="2"/>
        <v>5904.625</v>
      </c>
      <c r="S46" s="1">
        <v>29</v>
      </c>
      <c r="T46" s="2"/>
      <c r="U46" s="2"/>
      <c r="V46" s="2"/>
      <c r="W46" s="8">
        <f>SUM($B$18:B46)</f>
        <v>94474</v>
      </c>
      <c r="X46" s="8">
        <f t="shared" si="3"/>
        <v>3257.7241379310344</v>
      </c>
      <c r="Y46" s="8">
        <f t="shared" si="5"/>
        <v>0</v>
      </c>
      <c r="Z46" s="8">
        <f>SUM($Y$19:Y46)</f>
        <v>59067</v>
      </c>
      <c r="AA46" s="8">
        <f t="shared" si="6"/>
        <v>2109.535714285714</v>
      </c>
      <c r="AB46" s="2"/>
      <c r="AC46" s="1"/>
      <c r="AD46" s="2"/>
      <c r="AE46" s="2"/>
      <c r="AF46" s="2"/>
      <c r="AG46" s="2"/>
      <c r="AH46" s="2"/>
      <c r="AI46" s="2"/>
    </row>
    <row r="47" spans="1:35" ht="12.75">
      <c r="A47" s="8">
        <v>30</v>
      </c>
      <c r="B47" s="18"/>
      <c r="C47" s="12" t="e">
        <f t="shared" si="9"/>
        <v>#N/A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8">
        <v>30</v>
      </c>
      <c r="O47" s="10" t="e">
        <f t="shared" si="8"/>
        <v>#N/A</v>
      </c>
      <c r="P47" s="1">
        <f t="shared" si="0"/>
        <v>15029.979609929078</v>
      </c>
      <c r="Q47" s="1">
        <f t="shared" si="1"/>
        <v>-3220.729609929078</v>
      </c>
      <c r="R47" s="1">
        <f t="shared" si="2"/>
        <v>5904.625</v>
      </c>
      <c r="S47" s="1">
        <v>30</v>
      </c>
      <c r="T47" s="2"/>
      <c r="U47" s="2"/>
      <c r="V47" s="2"/>
      <c r="W47" s="8">
        <f>SUM($B$18:B47)</f>
        <v>94474</v>
      </c>
      <c r="X47" s="8">
        <f t="shared" si="3"/>
        <v>3149.133333333333</v>
      </c>
      <c r="Y47" s="8">
        <f t="shared" si="5"/>
        <v>0</v>
      </c>
      <c r="Z47" s="8">
        <f>SUM($Y$19:Y47)</f>
        <v>59067</v>
      </c>
      <c r="AA47" s="8">
        <f t="shared" si="6"/>
        <v>2036.7931034482758</v>
      </c>
      <c r="AB47" s="2"/>
      <c r="AC47" s="2"/>
      <c r="AD47" s="2"/>
      <c r="AE47" s="2"/>
      <c r="AF47" s="2"/>
      <c r="AG47" s="2"/>
      <c r="AH47" s="2"/>
      <c r="AI47" s="2"/>
    </row>
    <row r="48" spans="1:35" ht="12.75">
      <c r="A48" s="8">
        <v>31</v>
      </c>
      <c r="B48" s="18"/>
      <c r="C48" s="12" t="e">
        <f t="shared" si="9"/>
        <v>#N/A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8">
        <v>31</v>
      </c>
      <c r="O48" s="10" t="e">
        <f t="shared" si="8"/>
        <v>#N/A</v>
      </c>
      <c r="P48" s="1">
        <f t="shared" si="0"/>
        <v>15029.979609929078</v>
      </c>
      <c r="Q48" s="1">
        <f t="shared" si="1"/>
        <v>-3220.729609929078</v>
      </c>
      <c r="R48" s="1">
        <f t="shared" si="2"/>
        <v>5904.625</v>
      </c>
      <c r="S48" s="1">
        <v>31</v>
      </c>
      <c r="T48" s="2"/>
      <c r="U48" s="2"/>
      <c r="V48" s="2"/>
      <c r="W48" s="8">
        <f>SUM($B$18:B48)</f>
        <v>94474</v>
      </c>
      <c r="X48" s="8">
        <f t="shared" si="3"/>
        <v>3047.548387096774</v>
      </c>
      <c r="Y48" s="8">
        <f t="shared" si="5"/>
        <v>0</v>
      </c>
      <c r="Z48" s="8">
        <f>SUM($Y$19:Y48)</f>
        <v>59067</v>
      </c>
      <c r="AA48" s="8">
        <f t="shared" si="6"/>
        <v>1968.9</v>
      </c>
      <c r="AB48" s="3"/>
      <c r="AC48" s="1"/>
      <c r="AD48" s="2"/>
      <c r="AE48" s="2"/>
      <c r="AF48" s="2"/>
      <c r="AG48" s="2"/>
      <c r="AH48" s="2"/>
      <c r="AI48" s="2"/>
    </row>
    <row r="49" spans="1:35" ht="12.75">
      <c r="A49" s="8">
        <v>32</v>
      </c>
      <c r="B49" s="18"/>
      <c r="C49" s="12" t="e">
        <f t="shared" si="9"/>
        <v>#N/A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8">
        <v>32</v>
      </c>
      <c r="O49" s="10" t="e">
        <f t="shared" si="8"/>
        <v>#N/A</v>
      </c>
      <c r="P49" s="1">
        <f t="shared" si="0"/>
        <v>15029.979609929078</v>
      </c>
      <c r="Q49" s="1">
        <f t="shared" si="1"/>
        <v>-3220.729609929078</v>
      </c>
      <c r="R49" s="1">
        <f t="shared" si="2"/>
        <v>5904.625</v>
      </c>
      <c r="S49" s="1">
        <v>32</v>
      </c>
      <c r="T49" s="2"/>
      <c r="U49" s="2"/>
      <c r="V49" s="2"/>
      <c r="W49" s="8">
        <f>SUM($B$18:B49)</f>
        <v>94474</v>
      </c>
      <c r="X49" s="8">
        <f t="shared" si="3"/>
        <v>2952.3125</v>
      </c>
      <c r="Y49" s="8">
        <f t="shared" si="5"/>
        <v>0</v>
      </c>
      <c r="Z49" s="8">
        <f>SUM($Y$19:Y49)</f>
        <v>59067</v>
      </c>
      <c r="AA49" s="8">
        <f t="shared" si="6"/>
        <v>1905.3870967741937</v>
      </c>
      <c r="AB49" s="2"/>
      <c r="AC49" s="1"/>
      <c r="AD49" s="2"/>
      <c r="AE49" s="2"/>
      <c r="AF49" s="2"/>
      <c r="AG49" s="2"/>
      <c r="AH49" s="2"/>
      <c r="AI49" s="2"/>
    </row>
    <row r="50" spans="1:35" ht="12.75">
      <c r="A50" s="8">
        <v>33</v>
      </c>
      <c r="B50" s="18"/>
      <c r="C50" s="12" t="e">
        <f t="shared" si="9"/>
        <v>#N/A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8">
        <v>33</v>
      </c>
      <c r="O50" s="10" t="e">
        <f t="shared" si="8"/>
        <v>#N/A</v>
      </c>
      <c r="P50" s="1">
        <f aca="true" t="shared" si="10" ref="P50:P67">$G$11</f>
        <v>15029.979609929078</v>
      </c>
      <c r="Q50" s="1">
        <f aca="true" t="shared" si="11" ref="Q50:Q67">$G$12</f>
        <v>-3220.729609929078</v>
      </c>
      <c r="R50" s="1">
        <f aca="true" t="shared" si="12" ref="R50:R67">$G$9</f>
        <v>5904.625</v>
      </c>
      <c r="S50" s="1">
        <v>33</v>
      </c>
      <c r="T50" s="2"/>
      <c r="U50" s="2"/>
      <c r="V50" s="2"/>
      <c r="W50" s="8">
        <f>SUM($B$18:B50)</f>
        <v>94474</v>
      </c>
      <c r="X50" s="8">
        <f aca="true" t="shared" si="13" ref="X50:X67">W50/S50</f>
        <v>2862.848484848485</v>
      </c>
      <c r="Y50" s="8">
        <f t="shared" si="5"/>
        <v>0</v>
      </c>
      <c r="Z50" s="8">
        <f>SUM($Y$19:Y50)</f>
        <v>59067</v>
      </c>
      <c r="AA50" s="8">
        <f t="shared" si="6"/>
        <v>1845.84375</v>
      </c>
      <c r="AB50" s="2"/>
      <c r="AC50" s="1"/>
      <c r="AD50" s="2"/>
      <c r="AE50" s="2"/>
      <c r="AF50" s="2"/>
      <c r="AG50" s="2"/>
      <c r="AH50" s="2"/>
      <c r="AI50" s="2"/>
    </row>
    <row r="51" spans="1:35" ht="12.75">
      <c r="A51" s="8">
        <v>34</v>
      </c>
      <c r="B51" s="18"/>
      <c r="C51" s="12" t="e">
        <f t="shared" si="9"/>
        <v>#N/A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8">
        <v>34</v>
      </c>
      <c r="O51" s="10" t="e">
        <f aca="true" t="shared" si="14" ref="O51:O66">IF(B51="",#N/A,+B51)</f>
        <v>#N/A</v>
      </c>
      <c r="P51" s="1">
        <f t="shared" si="10"/>
        <v>15029.979609929078</v>
      </c>
      <c r="Q51" s="1">
        <f t="shared" si="11"/>
        <v>-3220.729609929078</v>
      </c>
      <c r="R51" s="1">
        <f t="shared" si="12"/>
        <v>5904.625</v>
      </c>
      <c r="S51" s="1">
        <v>34</v>
      </c>
      <c r="T51" s="2"/>
      <c r="U51" s="2"/>
      <c r="V51" s="2"/>
      <c r="W51" s="8">
        <f>SUM($B$18:B51)</f>
        <v>94474</v>
      </c>
      <c r="X51" s="8">
        <f t="shared" si="13"/>
        <v>2778.6470588235293</v>
      </c>
      <c r="Y51" s="8">
        <f aca="true" t="shared" si="15" ref="Y51:Y67">ABS(B51-B50)</f>
        <v>0</v>
      </c>
      <c r="Z51" s="8">
        <f>SUM($Y$19:Y51)</f>
        <v>59067</v>
      </c>
      <c r="AA51" s="8">
        <f aca="true" t="shared" si="16" ref="AA51:AA67">Z51/(S51-1)</f>
        <v>1789.909090909091</v>
      </c>
      <c r="AB51" s="2"/>
      <c r="AC51" s="2"/>
      <c r="AD51" s="2"/>
      <c r="AE51" s="2"/>
      <c r="AF51" s="2"/>
      <c r="AG51" s="2"/>
      <c r="AH51" s="2"/>
      <c r="AI51" s="2"/>
    </row>
    <row r="52" spans="1:35" ht="12.75">
      <c r="A52" s="8">
        <v>35</v>
      </c>
      <c r="B52" s="18"/>
      <c r="C52" s="12" t="e">
        <f aca="true" t="shared" si="17" ref="C52:C67">IF(B52="",#N/A,B52-B51)</f>
        <v>#N/A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8">
        <v>35</v>
      </c>
      <c r="O52" s="10" t="e">
        <f t="shared" si="14"/>
        <v>#N/A</v>
      </c>
      <c r="P52" s="1">
        <f t="shared" si="10"/>
        <v>15029.979609929078</v>
      </c>
      <c r="Q52" s="1">
        <f t="shared" si="11"/>
        <v>-3220.729609929078</v>
      </c>
      <c r="R52" s="1">
        <f t="shared" si="12"/>
        <v>5904.625</v>
      </c>
      <c r="S52" s="1">
        <v>35</v>
      </c>
      <c r="T52" s="2"/>
      <c r="U52" s="2"/>
      <c r="V52" s="2"/>
      <c r="W52" s="8">
        <f>SUM($B$18:B52)</f>
        <v>94474</v>
      </c>
      <c r="X52" s="8">
        <f t="shared" si="13"/>
        <v>2699.2571428571428</v>
      </c>
      <c r="Y52" s="8">
        <f t="shared" si="15"/>
        <v>0</v>
      </c>
      <c r="Z52" s="8">
        <f>SUM($Y$19:Y52)</f>
        <v>59067</v>
      </c>
      <c r="AA52" s="8">
        <f t="shared" si="16"/>
        <v>1737.264705882353</v>
      </c>
      <c r="AB52" s="3"/>
      <c r="AC52" s="1"/>
      <c r="AD52" s="2"/>
      <c r="AE52" s="2"/>
      <c r="AF52" s="2"/>
      <c r="AG52" s="2"/>
      <c r="AH52" s="2"/>
      <c r="AI52" s="2"/>
    </row>
    <row r="53" spans="1:35" ht="12.75">
      <c r="A53" s="8">
        <v>36</v>
      </c>
      <c r="B53" s="18"/>
      <c r="C53" s="12" t="e">
        <f t="shared" si="17"/>
        <v>#N/A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8">
        <v>36</v>
      </c>
      <c r="O53" s="10" t="e">
        <f t="shared" si="14"/>
        <v>#N/A</v>
      </c>
      <c r="P53" s="1">
        <f t="shared" si="10"/>
        <v>15029.979609929078</v>
      </c>
      <c r="Q53" s="1">
        <f t="shared" si="11"/>
        <v>-3220.729609929078</v>
      </c>
      <c r="R53" s="1">
        <f t="shared" si="12"/>
        <v>5904.625</v>
      </c>
      <c r="S53" s="1">
        <v>36</v>
      </c>
      <c r="T53" s="2"/>
      <c r="U53" s="2"/>
      <c r="V53" s="2"/>
      <c r="W53" s="8">
        <f>SUM($B$18:B53)</f>
        <v>94474</v>
      </c>
      <c r="X53" s="8">
        <f t="shared" si="13"/>
        <v>2624.277777777778</v>
      </c>
      <c r="Y53" s="8">
        <f t="shared" si="15"/>
        <v>0</v>
      </c>
      <c r="Z53" s="8">
        <f>SUM($Y$19:Y53)</f>
        <v>59067</v>
      </c>
      <c r="AA53" s="8">
        <f t="shared" si="16"/>
        <v>1687.6285714285714</v>
      </c>
      <c r="AB53" s="2"/>
      <c r="AC53" s="1"/>
      <c r="AD53" s="2"/>
      <c r="AE53" s="2"/>
      <c r="AF53" s="2"/>
      <c r="AG53" s="2"/>
      <c r="AH53" s="2"/>
      <c r="AI53" s="2"/>
    </row>
    <row r="54" spans="1:35" ht="12.75">
      <c r="A54" s="8">
        <v>37</v>
      </c>
      <c r="B54" s="18"/>
      <c r="C54" s="12" t="e">
        <f t="shared" si="17"/>
        <v>#N/A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8">
        <v>37</v>
      </c>
      <c r="O54" s="10" t="e">
        <f t="shared" si="14"/>
        <v>#N/A</v>
      </c>
      <c r="P54" s="1">
        <f t="shared" si="10"/>
        <v>15029.979609929078</v>
      </c>
      <c r="Q54" s="1">
        <f t="shared" si="11"/>
        <v>-3220.729609929078</v>
      </c>
      <c r="R54" s="1">
        <f t="shared" si="12"/>
        <v>5904.625</v>
      </c>
      <c r="S54" s="1">
        <v>37</v>
      </c>
      <c r="T54" s="2"/>
      <c r="U54" s="2"/>
      <c r="V54" s="2"/>
      <c r="W54" s="8">
        <f>SUM($B$18:B54)</f>
        <v>94474</v>
      </c>
      <c r="X54" s="8">
        <f t="shared" si="13"/>
        <v>2553.3513513513512</v>
      </c>
      <c r="Y54" s="8">
        <f t="shared" si="15"/>
        <v>0</v>
      </c>
      <c r="Z54" s="8">
        <f>SUM($Y$19:Y54)</f>
        <v>59067</v>
      </c>
      <c r="AA54" s="8">
        <f t="shared" si="16"/>
        <v>1640.75</v>
      </c>
      <c r="AB54" s="2"/>
      <c r="AC54" s="1"/>
      <c r="AD54" s="2"/>
      <c r="AE54" s="2"/>
      <c r="AF54" s="2"/>
      <c r="AG54" s="2"/>
      <c r="AH54" s="2"/>
      <c r="AI54" s="2"/>
    </row>
    <row r="55" spans="1:35" ht="12.75">
      <c r="A55" s="8">
        <v>38</v>
      </c>
      <c r="B55" s="18"/>
      <c r="C55" s="12" t="e">
        <f t="shared" si="17"/>
        <v>#N/A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8">
        <v>38</v>
      </c>
      <c r="O55" s="10" t="e">
        <f t="shared" si="14"/>
        <v>#N/A</v>
      </c>
      <c r="P55" s="1">
        <f t="shared" si="10"/>
        <v>15029.979609929078</v>
      </c>
      <c r="Q55" s="1">
        <f t="shared" si="11"/>
        <v>-3220.729609929078</v>
      </c>
      <c r="R55" s="1">
        <f t="shared" si="12"/>
        <v>5904.625</v>
      </c>
      <c r="S55" s="1">
        <v>38</v>
      </c>
      <c r="T55" s="2"/>
      <c r="U55" s="2"/>
      <c r="V55" s="2"/>
      <c r="W55" s="8">
        <f>SUM($B$18:B55)</f>
        <v>94474</v>
      </c>
      <c r="X55" s="8">
        <f t="shared" si="13"/>
        <v>2486.157894736842</v>
      </c>
      <c r="Y55" s="8">
        <f t="shared" si="15"/>
        <v>0</v>
      </c>
      <c r="Z55" s="8">
        <f>SUM($Y$19:Y55)</f>
        <v>59067</v>
      </c>
      <c r="AA55" s="8">
        <f t="shared" si="16"/>
        <v>1596.4054054054054</v>
      </c>
      <c r="AB55" s="2"/>
      <c r="AC55" s="2"/>
      <c r="AD55" s="2"/>
      <c r="AE55" s="2"/>
      <c r="AF55" s="2"/>
      <c r="AG55" s="2"/>
      <c r="AH55" s="2"/>
      <c r="AI55" s="2"/>
    </row>
    <row r="56" spans="1:35" ht="12.75">
      <c r="A56" s="8">
        <v>39</v>
      </c>
      <c r="B56" s="18"/>
      <c r="C56" s="12" t="e">
        <f t="shared" si="17"/>
        <v>#N/A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8">
        <v>39</v>
      </c>
      <c r="O56" s="10" t="e">
        <f t="shared" si="14"/>
        <v>#N/A</v>
      </c>
      <c r="P56" s="1">
        <f t="shared" si="10"/>
        <v>15029.979609929078</v>
      </c>
      <c r="Q56" s="1">
        <f t="shared" si="11"/>
        <v>-3220.729609929078</v>
      </c>
      <c r="R56" s="1">
        <f t="shared" si="12"/>
        <v>5904.625</v>
      </c>
      <c r="S56" s="1">
        <v>39</v>
      </c>
      <c r="T56" s="2"/>
      <c r="U56" s="2"/>
      <c r="V56" s="2"/>
      <c r="W56" s="8">
        <f>SUM($B$18:B56)</f>
        <v>94474</v>
      </c>
      <c r="X56" s="8">
        <f t="shared" si="13"/>
        <v>2422.4102564102564</v>
      </c>
      <c r="Y56" s="8">
        <f t="shared" si="15"/>
        <v>0</v>
      </c>
      <c r="Z56" s="8">
        <f>SUM($Y$19:Y56)</f>
        <v>59067</v>
      </c>
      <c r="AA56" s="8">
        <f t="shared" si="16"/>
        <v>1554.3947368421052</v>
      </c>
      <c r="AB56" s="2"/>
      <c r="AC56" s="2"/>
      <c r="AD56" s="2"/>
      <c r="AE56" s="2"/>
      <c r="AF56" s="2"/>
      <c r="AG56" s="2"/>
      <c r="AH56" s="2"/>
      <c r="AI56" s="2"/>
    </row>
    <row r="57" spans="1:35" ht="12.75">
      <c r="A57" s="8">
        <v>40</v>
      </c>
      <c r="B57" s="18"/>
      <c r="C57" s="12" t="e">
        <f t="shared" si="17"/>
        <v>#N/A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8">
        <v>40</v>
      </c>
      <c r="O57" s="10" t="e">
        <f t="shared" si="14"/>
        <v>#N/A</v>
      </c>
      <c r="P57" s="1">
        <f t="shared" si="10"/>
        <v>15029.979609929078</v>
      </c>
      <c r="Q57" s="1">
        <f t="shared" si="11"/>
        <v>-3220.729609929078</v>
      </c>
      <c r="R57" s="1">
        <f t="shared" si="12"/>
        <v>5904.625</v>
      </c>
      <c r="S57" s="1">
        <v>40</v>
      </c>
      <c r="T57" s="2"/>
      <c r="U57" s="2"/>
      <c r="V57" s="2"/>
      <c r="W57" s="8">
        <f>SUM($B$18:B57)</f>
        <v>94474</v>
      </c>
      <c r="X57" s="8">
        <f t="shared" si="13"/>
        <v>2361.85</v>
      </c>
      <c r="Y57" s="8">
        <f t="shared" si="15"/>
        <v>0</v>
      </c>
      <c r="Z57" s="8">
        <f>SUM($Y$19:Y57)</f>
        <v>59067</v>
      </c>
      <c r="AA57" s="8">
        <f t="shared" si="16"/>
        <v>1514.5384615384614</v>
      </c>
      <c r="AB57" s="2"/>
      <c r="AC57" s="2"/>
      <c r="AD57" s="2"/>
      <c r="AE57" s="2"/>
      <c r="AF57" s="2"/>
      <c r="AG57" s="2"/>
      <c r="AH57" s="2"/>
      <c r="AI57" s="2"/>
    </row>
    <row r="58" spans="1:35" ht="12.75">
      <c r="A58" s="8">
        <v>41</v>
      </c>
      <c r="B58" s="18"/>
      <c r="C58" s="12" t="e">
        <f t="shared" si="17"/>
        <v>#N/A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8">
        <v>41</v>
      </c>
      <c r="O58" s="10" t="e">
        <f t="shared" si="14"/>
        <v>#N/A</v>
      </c>
      <c r="P58" s="1">
        <f t="shared" si="10"/>
        <v>15029.979609929078</v>
      </c>
      <c r="Q58" s="1">
        <f t="shared" si="11"/>
        <v>-3220.729609929078</v>
      </c>
      <c r="R58" s="1">
        <f t="shared" si="12"/>
        <v>5904.625</v>
      </c>
      <c r="S58" s="1">
        <v>41</v>
      </c>
      <c r="T58" s="2"/>
      <c r="U58" s="2"/>
      <c r="V58" s="2"/>
      <c r="W58" s="8">
        <f>SUM($B$18:B58)</f>
        <v>94474</v>
      </c>
      <c r="X58" s="8">
        <f t="shared" si="13"/>
        <v>2304.243902439024</v>
      </c>
      <c r="Y58" s="8">
        <f t="shared" si="15"/>
        <v>0</v>
      </c>
      <c r="Z58" s="8">
        <f>SUM($Y$19:Y58)</f>
        <v>59067</v>
      </c>
      <c r="AA58" s="8">
        <f t="shared" si="16"/>
        <v>1476.675</v>
      </c>
      <c r="AB58" s="2"/>
      <c r="AC58" s="2"/>
      <c r="AD58" s="2"/>
      <c r="AE58" s="2"/>
      <c r="AF58" s="2"/>
      <c r="AG58" s="2"/>
      <c r="AH58" s="2"/>
      <c r="AI58" s="2"/>
    </row>
    <row r="59" spans="1:35" ht="12.75">
      <c r="A59" s="8">
        <v>42</v>
      </c>
      <c r="B59" s="18"/>
      <c r="C59" s="12" t="e">
        <f t="shared" si="17"/>
        <v>#N/A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8">
        <v>42</v>
      </c>
      <c r="O59" s="10" t="e">
        <f t="shared" si="14"/>
        <v>#N/A</v>
      </c>
      <c r="P59" s="1">
        <f t="shared" si="10"/>
        <v>15029.979609929078</v>
      </c>
      <c r="Q59" s="1">
        <f t="shared" si="11"/>
        <v>-3220.729609929078</v>
      </c>
      <c r="R59" s="1">
        <f t="shared" si="12"/>
        <v>5904.625</v>
      </c>
      <c r="S59" s="1">
        <v>42</v>
      </c>
      <c r="T59" s="2"/>
      <c r="U59" s="2"/>
      <c r="V59" s="2"/>
      <c r="W59" s="8">
        <f>SUM($B$18:B59)</f>
        <v>94474</v>
      </c>
      <c r="X59" s="8">
        <f t="shared" si="13"/>
        <v>2249.3809523809523</v>
      </c>
      <c r="Y59" s="8">
        <f t="shared" si="15"/>
        <v>0</v>
      </c>
      <c r="Z59" s="8">
        <f>SUM($Y$19:Y59)</f>
        <v>59067</v>
      </c>
      <c r="AA59" s="8">
        <f t="shared" si="16"/>
        <v>1440.658536585366</v>
      </c>
      <c r="AB59" s="2"/>
      <c r="AC59" s="2"/>
      <c r="AD59" s="2"/>
      <c r="AE59" s="2"/>
      <c r="AF59" s="2"/>
      <c r="AG59" s="2"/>
      <c r="AH59" s="2"/>
      <c r="AI59" s="2"/>
    </row>
    <row r="60" spans="1:35" ht="12.75">
      <c r="A60" s="8">
        <v>43</v>
      </c>
      <c r="B60" s="18"/>
      <c r="C60" s="12" t="e">
        <f t="shared" si="17"/>
        <v>#N/A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8">
        <v>43</v>
      </c>
      <c r="O60" s="10" t="e">
        <f t="shared" si="14"/>
        <v>#N/A</v>
      </c>
      <c r="P60" s="1">
        <f t="shared" si="10"/>
        <v>15029.979609929078</v>
      </c>
      <c r="Q60" s="1">
        <f t="shared" si="11"/>
        <v>-3220.729609929078</v>
      </c>
      <c r="R60" s="1">
        <f t="shared" si="12"/>
        <v>5904.625</v>
      </c>
      <c r="S60" s="1">
        <v>43</v>
      </c>
      <c r="T60" s="2"/>
      <c r="U60" s="2"/>
      <c r="V60" s="2"/>
      <c r="W60" s="8">
        <f>SUM($B$18:B60)</f>
        <v>94474</v>
      </c>
      <c r="X60" s="8">
        <f t="shared" si="13"/>
        <v>2197.0697674418607</v>
      </c>
      <c r="Y60" s="8">
        <f t="shared" si="15"/>
        <v>0</v>
      </c>
      <c r="Z60" s="8">
        <f>SUM($Y$19:Y60)</f>
        <v>59067</v>
      </c>
      <c r="AA60" s="8">
        <f t="shared" si="16"/>
        <v>1406.357142857143</v>
      </c>
      <c r="AB60" s="2"/>
      <c r="AC60" s="2"/>
      <c r="AD60" s="2"/>
      <c r="AE60" s="2"/>
      <c r="AF60" s="2"/>
      <c r="AG60" s="2"/>
      <c r="AH60" s="2"/>
      <c r="AI60" s="2"/>
    </row>
    <row r="61" spans="1:35" ht="12.75">
      <c r="A61" s="8">
        <v>44</v>
      </c>
      <c r="B61" s="18"/>
      <c r="C61" s="12" t="e">
        <f t="shared" si="17"/>
        <v>#N/A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8">
        <v>44</v>
      </c>
      <c r="O61" s="10" t="e">
        <f t="shared" si="14"/>
        <v>#N/A</v>
      </c>
      <c r="P61" s="1">
        <f t="shared" si="10"/>
        <v>15029.979609929078</v>
      </c>
      <c r="Q61" s="1">
        <f t="shared" si="11"/>
        <v>-3220.729609929078</v>
      </c>
      <c r="R61" s="1">
        <f t="shared" si="12"/>
        <v>5904.625</v>
      </c>
      <c r="S61" s="1">
        <v>44</v>
      </c>
      <c r="T61" s="2"/>
      <c r="U61" s="2"/>
      <c r="V61" s="2"/>
      <c r="W61" s="8">
        <f>SUM($B$18:B61)</f>
        <v>94474</v>
      </c>
      <c r="X61" s="8">
        <f t="shared" si="13"/>
        <v>2147.1363636363635</v>
      </c>
      <c r="Y61" s="8">
        <f t="shared" si="15"/>
        <v>0</v>
      </c>
      <c r="Z61" s="8">
        <f>SUM($Y$19:Y61)</f>
        <v>59067</v>
      </c>
      <c r="AA61" s="8">
        <f t="shared" si="16"/>
        <v>1373.6511627906978</v>
      </c>
      <c r="AB61" s="2"/>
      <c r="AC61" s="2"/>
      <c r="AD61" s="2"/>
      <c r="AE61" s="2"/>
      <c r="AF61" s="2"/>
      <c r="AG61" s="2"/>
      <c r="AH61" s="2"/>
      <c r="AI61" s="2"/>
    </row>
    <row r="62" spans="1:35" ht="12.75">
      <c r="A62" s="8">
        <v>45</v>
      </c>
      <c r="B62" s="18"/>
      <c r="C62" s="12" t="e">
        <f t="shared" si="17"/>
        <v>#N/A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8">
        <v>45</v>
      </c>
      <c r="O62" s="10" t="e">
        <f t="shared" si="14"/>
        <v>#N/A</v>
      </c>
      <c r="P62" s="1">
        <f t="shared" si="10"/>
        <v>15029.979609929078</v>
      </c>
      <c r="Q62" s="1">
        <f t="shared" si="11"/>
        <v>-3220.729609929078</v>
      </c>
      <c r="R62" s="1">
        <f t="shared" si="12"/>
        <v>5904.625</v>
      </c>
      <c r="S62" s="1">
        <v>45</v>
      </c>
      <c r="T62" s="2"/>
      <c r="U62" s="2"/>
      <c r="V62" s="2"/>
      <c r="W62" s="8">
        <f>SUM($B$18:B62)</f>
        <v>94474</v>
      </c>
      <c r="X62" s="8">
        <f t="shared" si="13"/>
        <v>2099.4222222222224</v>
      </c>
      <c r="Y62" s="8">
        <f t="shared" si="15"/>
        <v>0</v>
      </c>
      <c r="Z62" s="8">
        <f>SUM($Y$19:Y62)</f>
        <v>59067</v>
      </c>
      <c r="AA62" s="8">
        <f t="shared" si="16"/>
        <v>1342.4318181818182</v>
      </c>
      <c r="AB62" s="2"/>
      <c r="AC62" s="2"/>
      <c r="AD62" s="2"/>
      <c r="AE62" s="2"/>
      <c r="AF62" s="2"/>
      <c r="AG62" s="2"/>
      <c r="AH62" s="2"/>
      <c r="AI62" s="2"/>
    </row>
    <row r="63" spans="1:35" ht="12.75">
      <c r="A63" s="8">
        <v>46</v>
      </c>
      <c r="B63" s="18"/>
      <c r="C63" s="12" t="e">
        <f t="shared" si="17"/>
        <v>#N/A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8">
        <v>46</v>
      </c>
      <c r="O63" s="10" t="e">
        <f t="shared" si="14"/>
        <v>#N/A</v>
      </c>
      <c r="P63" s="1">
        <f t="shared" si="10"/>
        <v>15029.979609929078</v>
      </c>
      <c r="Q63" s="1">
        <f t="shared" si="11"/>
        <v>-3220.729609929078</v>
      </c>
      <c r="R63" s="1">
        <f t="shared" si="12"/>
        <v>5904.625</v>
      </c>
      <c r="S63" s="1">
        <v>46</v>
      </c>
      <c r="T63" s="2"/>
      <c r="U63" s="2"/>
      <c r="V63" s="2"/>
      <c r="W63" s="8">
        <f>SUM($B$18:B63)</f>
        <v>94474</v>
      </c>
      <c r="X63" s="8">
        <f t="shared" si="13"/>
        <v>2053.782608695652</v>
      </c>
      <c r="Y63" s="8">
        <f t="shared" si="15"/>
        <v>0</v>
      </c>
      <c r="Z63" s="8">
        <f>SUM($Y$19:Y63)</f>
        <v>59067</v>
      </c>
      <c r="AA63" s="8">
        <f t="shared" si="16"/>
        <v>1312.6</v>
      </c>
      <c r="AB63" s="2"/>
      <c r="AC63" s="2"/>
      <c r="AD63" s="2"/>
      <c r="AE63" s="2"/>
      <c r="AF63" s="2"/>
      <c r="AG63" s="2"/>
      <c r="AH63" s="2"/>
      <c r="AI63" s="2"/>
    </row>
    <row r="64" spans="1:35" ht="12.75">
      <c r="A64" s="8">
        <v>47</v>
      </c>
      <c r="B64" s="18"/>
      <c r="C64" s="12" t="e">
        <f t="shared" si="17"/>
        <v>#N/A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8">
        <v>47</v>
      </c>
      <c r="O64" s="10" t="e">
        <f t="shared" si="14"/>
        <v>#N/A</v>
      </c>
      <c r="P64" s="1">
        <f t="shared" si="10"/>
        <v>15029.979609929078</v>
      </c>
      <c r="Q64" s="1">
        <f t="shared" si="11"/>
        <v>-3220.729609929078</v>
      </c>
      <c r="R64" s="1">
        <f t="shared" si="12"/>
        <v>5904.625</v>
      </c>
      <c r="S64" s="1">
        <v>47</v>
      </c>
      <c r="T64" s="2"/>
      <c r="U64" s="2"/>
      <c r="V64" s="2"/>
      <c r="W64" s="8">
        <f>SUM($B$18:B64)</f>
        <v>94474</v>
      </c>
      <c r="X64" s="8">
        <f t="shared" si="13"/>
        <v>2010.0851063829787</v>
      </c>
      <c r="Y64" s="8">
        <f t="shared" si="15"/>
        <v>0</v>
      </c>
      <c r="Z64" s="8">
        <f>SUM($Y$19:Y64)</f>
        <v>59067</v>
      </c>
      <c r="AA64" s="8">
        <f t="shared" si="16"/>
        <v>1284.0652173913043</v>
      </c>
      <c r="AB64" s="2"/>
      <c r="AC64" s="2"/>
      <c r="AD64" s="2"/>
      <c r="AE64" s="2"/>
      <c r="AF64" s="2"/>
      <c r="AG64" s="2"/>
      <c r="AH64" s="2"/>
      <c r="AI64" s="2"/>
    </row>
    <row r="65" spans="1:35" ht="12.75">
      <c r="A65" s="8">
        <v>48</v>
      </c>
      <c r="B65" s="18"/>
      <c r="C65" s="12" t="e">
        <f t="shared" si="17"/>
        <v>#N/A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8">
        <v>48</v>
      </c>
      <c r="O65" s="10" t="e">
        <f t="shared" si="14"/>
        <v>#N/A</v>
      </c>
      <c r="P65" s="1">
        <f t="shared" si="10"/>
        <v>15029.979609929078</v>
      </c>
      <c r="Q65" s="1">
        <f t="shared" si="11"/>
        <v>-3220.729609929078</v>
      </c>
      <c r="R65" s="1">
        <f t="shared" si="12"/>
        <v>5904.625</v>
      </c>
      <c r="S65" s="1">
        <v>48</v>
      </c>
      <c r="T65" s="2"/>
      <c r="U65" s="2"/>
      <c r="V65" s="2"/>
      <c r="W65" s="8">
        <f>SUM($B$18:B65)</f>
        <v>94474</v>
      </c>
      <c r="X65" s="8">
        <f t="shared" si="13"/>
        <v>1968.2083333333333</v>
      </c>
      <c r="Y65" s="8">
        <f t="shared" si="15"/>
        <v>0</v>
      </c>
      <c r="Z65" s="8">
        <f>SUM($Y$19:Y65)</f>
        <v>59067</v>
      </c>
      <c r="AA65" s="8">
        <f t="shared" si="16"/>
        <v>1256.7446808510638</v>
      </c>
      <c r="AB65" s="2"/>
      <c r="AC65" s="2"/>
      <c r="AD65" s="2"/>
      <c r="AE65" s="2"/>
      <c r="AF65" s="2"/>
      <c r="AG65" s="2"/>
      <c r="AH65" s="2"/>
      <c r="AI65" s="2"/>
    </row>
    <row r="66" spans="1:35" ht="12.75">
      <c r="A66" s="8">
        <v>49</v>
      </c>
      <c r="B66" s="18"/>
      <c r="C66" s="12" t="e">
        <f t="shared" si="17"/>
        <v>#N/A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8">
        <v>49</v>
      </c>
      <c r="O66" s="10" t="e">
        <f t="shared" si="14"/>
        <v>#N/A</v>
      </c>
      <c r="P66" s="1">
        <f t="shared" si="10"/>
        <v>15029.979609929078</v>
      </c>
      <c r="Q66" s="1">
        <f t="shared" si="11"/>
        <v>-3220.729609929078</v>
      </c>
      <c r="R66" s="1">
        <f t="shared" si="12"/>
        <v>5904.625</v>
      </c>
      <c r="S66" s="1">
        <v>49</v>
      </c>
      <c r="T66" s="2"/>
      <c r="U66" s="2"/>
      <c r="V66" s="2"/>
      <c r="W66" s="8">
        <f>SUM($B$18:B66)</f>
        <v>94474</v>
      </c>
      <c r="X66" s="8">
        <f t="shared" si="13"/>
        <v>1928.0408163265306</v>
      </c>
      <c r="Y66" s="8">
        <f t="shared" si="15"/>
        <v>0</v>
      </c>
      <c r="Z66" s="8">
        <f>SUM($Y$19:Y66)</f>
        <v>59067</v>
      </c>
      <c r="AA66" s="8">
        <f t="shared" si="16"/>
        <v>1230.5625</v>
      </c>
      <c r="AB66" s="2"/>
      <c r="AC66" s="2"/>
      <c r="AD66" s="2"/>
      <c r="AE66" s="2"/>
      <c r="AF66" s="2"/>
      <c r="AG66" s="2"/>
      <c r="AH66" s="2"/>
      <c r="AI66" s="2"/>
    </row>
    <row r="67" spans="1:35" ht="12.75">
      <c r="A67" s="8">
        <v>50</v>
      </c>
      <c r="B67" s="18"/>
      <c r="C67" s="12" t="e">
        <f t="shared" si="17"/>
        <v>#N/A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8">
        <v>50</v>
      </c>
      <c r="O67" s="10" t="e">
        <f>IF(B67="",#N/A,+B67)</f>
        <v>#N/A</v>
      </c>
      <c r="P67" s="1">
        <f t="shared" si="10"/>
        <v>15029.979609929078</v>
      </c>
      <c r="Q67" s="1">
        <f t="shared" si="11"/>
        <v>-3220.729609929078</v>
      </c>
      <c r="R67" s="1">
        <f t="shared" si="12"/>
        <v>5904.625</v>
      </c>
      <c r="S67" s="1">
        <v>50</v>
      </c>
      <c r="T67" s="2"/>
      <c r="U67" s="2"/>
      <c r="V67" s="2"/>
      <c r="W67" s="8">
        <f>SUM($B$18:B67)</f>
        <v>94474</v>
      </c>
      <c r="X67" s="8">
        <f t="shared" si="13"/>
        <v>1889.48</v>
      </c>
      <c r="Y67" s="8">
        <f t="shared" si="15"/>
        <v>0</v>
      </c>
      <c r="Z67" s="8">
        <f>SUM($Y$19:Y67)</f>
        <v>59067</v>
      </c>
      <c r="AA67" s="8">
        <f t="shared" si="16"/>
        <v>1205.4489795918366</v>
      </c>
      <c r="AB67" s="2"/>
      <c r="AC67" s="2"/>
      <c r="AD67" s="2"/>
      <c r="AE67" s="2"/>
      <c r="AF67" s="2"/>
      <c r="AG67" s="2"/>
      <c r="AH67" s="2"/>
      <c r="AI67" s="2"/>
    </row>
    <row r="68" spans="1:35" ht="12.75">
      <c r="A68" s="9"/>
      <c r="B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10"/>
      <c r="O68" s="10"/>
      <c r="P68" s="10"/>
      <c r="Q68" s="10"/>
      <c r="R68" s="10"/>
      <c r="S68" s="10"/>
      <c r="T68" s="2"/>
      <c r="U68" s="2"/>
      <c r="V68" s="2"/>
      <c r="W68" s="9"/>
      <c r="X68" s="9"/>
      <c r="Y68" s="9"/>
      <c r="Z68" s="9"/>
      <c r="AA68" s="9"/>
      <c r="AB68" s="2"/>
      <c r="AC68" s="2"/>
      <c r="AD68" s="2"/>
      <c r="AE68" s="2"/>
      <c r="AF68" s="2"/>
      <c r="AG68" s="2"/>
      <c r="AH68" s="2"/>
      <c r="AI68" s="2"/>
    </row>
    <row r="69" spans="1:35" ht="12.75">
      <c r="A69" s="9"/>
      <c r="B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10"/>
      <c r="O69" s="10"/>
      <c r="P69" s="10"/>
      <c r="Q69" s="10"/>
      <c r="R69" s="10"/>
      <c r="S69" s="10"/>
      <c r="T69" s="2"/>
      <c r="U69" s="2"/>
      <c r="V69" s="2"/>
      <c r="W69" s="9"/>
      <c r="X69" s="9"/>
      <c r="Y69" s="9"/>
      <c r="Z69" s="9"/>
      <c r="AA69" s="9"/>
      <c r="AB69" s="2"/>
      <c r="AC69" s="2"/>
      <c r="AD69" s="2"/>
      <c r="AE69" s="2"/>
      <c r="AF69" s="2"/>
      <c r="AG69" s="2"/>
      <c r="AH69" s="2"/>
      <c r="AI69" s="2"/>
    </row>
    <row r="70" spans="1:35" ht="12.75">
      <c r="A70" s="9"/>
      <c r="B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10"/>
      <c r="O70" s="10"/>
      <c r="P70" s="10"/>
      <c r="Q70" s="10"/>
      <c r="R70" s="10"/>
      <c r="S70" s="10"/>
      <c r="T70" s="2"/>
      <c r="U70" s="2"/>
      <c r="V70" s="2"/>
      <c r="W70" s="9"/>
      <c r="X70" s="9"/>
      <c r="Y70" s="9"/>
      <c r="Z70" s="9"/>
      <c r="AA70" s="9"/>
      <c r="AB70" s="2"/>
      <c r="AC70" s="2"/>
      <c r="AD70" s="2"/>
      <c r="AE70" s="2"/>
      <c r="AF70" s="2"/>
      <c r="AG70" s="2"/>
      <c r="AH70" s="2"/>
      <c r="AI70" s="2"/>
    </row>
    <row r="71" spans="1:35" ht="12.75">
      <c r="A71" s="9"/>
      <c r="B71" s="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10"/>
      <c r="O71" s="10"/>
      <c r="P71" s="10"/>
      <c r="Q71" s="10"/>
      <c r="R71" s="10"/>
      <c r="S71" s="10"/>
      <c r="T71" s="2"/>
      <c r="U71" s="2"/>
      <c r="V71" s="2"/>
      <c r="W71" s="9"/>
      <c r="X71" s="9"/>
      <c r="Y71" s="9"/>
      <c r="Z71" s="9"/>
      <c r="AA71" s="9"/>
      <c r="AB71" s="2"/>
      <c r="AC71" s="2"/>
      <c r="AD71" s="2"/>
      <c r="AE71" s="2"/>
      <c r="AF71" s="2"/>
      <c r="AG71" s="2"/>
      <c r="AH71" s="2"/>
      <c r="AI71" s="2"/>
    </row>
    <row r="72" spans="1:35" ht="12.75">
      <c r="A72" s="9"/>
      <c r="B72" s="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10"/>
      <c r="O72" s="10"/>
      <c r="P72" s="10"/>
      <c r="Q72" s="10"/>
      <c r="R72" s="10"/>
      <c r="S72" s="10"/>
      <c r="T72" s="2"/>
      <c r="U72" s="2"/>
      <c r="V72" s="2"/>
      <c r="W72" s="9"/>
      <c r="X72" s="9"/>
      <c r="Y72" s="9"/>
      <c r="Z72" s="9"/>
      <c r="AA72" s="9"/>
      <c r="AB72" s="2"/>
      <c r="AC72" s="2"/>
      <c r="AD72" s="2"/>
      <c r="AE72" s="2"/>
      <c r="AF72" s="2"/>
      <c r="AG72" s="2"/>
      <c r="AH72" s="2"/>
      <c r="AI72" s="2"/>
    </row>
    <row r="73" spans="1:35" ht="12.75">
      <c r="A73" s="9"/>
      <c r="B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10"/>
      <c r="O73" s="10"/>
      <c r="P73" s="10"/>
      <c r="Q73" s="10"/>
      <c r="R73" s="10"/>
      <c r="S73" s="10"/>
      <c r="T73" s="2"/>
      <c r="U73" s="2"/>
      <c r="V73" s="2"/>
      <c r="W73" s="9"/>
      <c r="X73" s="9"/>
      <c r="Y73" s="9"/>
      <c r="Z73" s="9"/>
      <c r="AA73" s="9"/>
      <c r="AB73" s="2"/>
      <c r="AC73" s="2"/>
      <c r="AD73" s="2"/>
      <c r="AE73" s="2"/>
      <c r="AF73" s="2"/>
      <c r="AG73" s="2"/>
      <c r="AH73" s="2"/>
      <c r="AI73" s="2"/>
    </row>
    <row r="74" spans="1:35" ht="12.75">
      <c r="A74" s="9"/>
      <c r="B74" s="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2.75">
      <c r="A75" s="9"/>
      <c r="B75" s="9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2.75">
      <c r="A76" s="9"/>
      <c r="B76" s="9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2.75">
      <c r="A77" s="9"/>
      <c r="B77" s="9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2.75">
      <c r="A78" s="9"/>
      <c r="B78" s="9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2.75">
      <c r="A79" s="9"/>
      <c r="B79" s="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2.75">
      <c r="A80" s="9"/>
      <c r="B80" s="9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2.75">
      <c r="A81" s="9"/>
      <c r="B81" s="9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</sheetData>
  <printOptions gridLines="1" headings="1"/>
  <pageMargins left="0.75" right="0.75" top="1" bottom="1" header="0.5" footer="0.5"/>
  <pageSetup fitToHeight="1" fitToWidth="1" horizontalDpi="300" verticalDpi="3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Gardner Research</dc:creator>
  <cp:keywords/>
  <dc:description/>
  <cp:lastModifiedBy>Everette S. Gardner, Jr.</cp:lastModifiedBy>
  <cp:lastPrinted>2001-07-12T22:58:59Z</cp:lastPrinted>
  <dcterms:created xsi:type="dcterms:W3CDTF">2001-07-12T17:04:08Z</dcterms:created>
  <dcterms:modified xsi:type="dcterms:W3CDTF">2001-07-18T20:12:10Z</dcterms:modified>
  <cp:category/>
  <cp:version/>
  <cp:contentType/>
  <cp:contentStatus/>
</cp:coreProperties>
</file>