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36" windowWidth="11676" windowHeight="6300" activeTab="0"/>
  </bookViews>
  <sheets>
    <sheet name="additive" sheetId="1" r:id="rId1"/>
    <sheet name="datagraph" sheetId="2" r:id="rId2"/>
  </sheets>
  <definedNames>
    <definedName name="actual" localSheetId="0">'additive'!$D$12:$D$131</definedName>
    <definedName name="Adjusted" localSheetId="0">'additive'!$L$12:$L$131</definedName>
    <definedName name="Mondates" localSheetId="0">'additive'!$A$12:$A$131</definedName>
    <definedName name="_xlnm.Print_Area" localSheetId="0">'additive'!$A$1:$L$47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<sst xmlns="http://schemas.openxmlformats.org/spreadsheetml/2006/main" count="37" uniqueCount="27">
  <si>
    <t>ADDITMON.XLS</t>
  </si>
  <si>
    <t>1st moving average at mon #</t>
  </si>
  <si>
    <t>ADDITIVE SEASONAL ADJUSTMENT</t>
  </si>
  <si>
    <t>Last moving average at mon #</t>
  </si>
  <si>
    <t>Total number of data</t>
  </si>
  <si>
    <t>Actual</t>
  </si>
  <si>
    <t>Adj.</t>
  </si>
  <si>
    <t>Variances</t>
  </si>
  <si>
    <t>Coeff. of variation</t>
  </si>
  <si>
    <t>Month</t>
  </si>
  <si>
    <t>Period</t>
  </si>
  <si>
    <t>Moving</t>
  </si>
  <si>
    <t>Sum of</t>
  </si>
  <si>
    <t># of</t>
  </si>
  <si>
    <t>Avg.</t>
  </si>
  <si>
    <t>Seas.</t>
  </si>
  <si>
    <t>&amp; year</t>
  </si>
  <si>
    <t>nbr.</t>
  </si>
  <si>
    <t>data</t>
  </si>
  <si>
    <t>avg.</t>
  </si>
  <si>
    <t>Diff.</t>
  </si>
  <si>
    <t>Diffs.</t>
  </si>
  <si>
    <t>index</t>
  </si>
  <si>
    <t>Counter</t>
  </si>
  <si>
    <t>Fit?</t>
  </si>
  <si>
    <t>Sum</t>
  </si>
  <si>
    <t>Enter month and year in column A and data in column 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</si>
</sst>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0_)"/>
    <numFmt numFmtId="168" formatCode="0.000_)"/>
    <numFmt numFmtId="169" formatCode="0.0"/>
    <numFmt numFmtId="170" formatCode="0.0000"/>
    <numFmt numFmtId="171" formatCode="0.000"/>
    <numFmt numFmtId="172" formatCode="0.00000"/>
    <numFmt numFmtId="173" formatCode="0.0%"/>
    <numFmt numFmtId="174" formatCode="#,##0.0"/>
  </numFmts>
  <fonts count="4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19" applyFont="1" applyFill="1" applyBorder="1" applyAlignment="1" applyProtection="1">
      <alignment/>
      <protection/>
    </xf>
    <xf numFmtId="164" fontId="2" fillId="0" borderId="0" xfId="19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174" fontId="2" fillId="0" borderId="0" xfId="20" applyNumberFormat="1" applyFont="1" applyAlignment="1">
      <alignment horizontal="center"/>
    </xf>
    <xf numFmtId="2" fontId="0" fillId="0" borderId="0" xfId="0" applyNumberFormat="1" applyAlignment="1">
      <alignment/>
    </xf>
    <xf numFmtId="173" fontId="2" fillId="0" borderId="0" xfId="20" applyNumberFormat="1" applyFont="1" applyAlignment="1">
      <alignment horizontal="center"/>
    </xf>
    <xf numFmtId="173" fontId="0" fillId="0" borderId="0" xfId="20" applyNumberFormat="1" applyAlignment="1">
      <alignment/>
    </xf>
    <xf numFmtId="164" fontId="2" fillId="0" borderId="0" xfId="19" applyFont="1" applyFill="1" applyBorder="1" applyAlignment="1">
      <alignment horizontal="left"/>
      <protection/>
    </xf>
    <xf numFmtId="164" fontId="2" fillId="0" borderId="0" xfId="19" applyFont="1" applyFill="1" applyBorder="1" applyAlignment="1" applyProtection="1">
      <alignment horizontal="center"/>
      <protection/>
    </xf>
    <xf numFmtId="164" fontId="2" fillId="0" borderId="0" xfId="19" applyFont="1" applyFill="1" applyBorder="1" applyAlignment="1">
      <alignment horizontal="center"/>
      <protection/>
    </xf>
    <xf numFmtId="164" fontId="2" fillId="0" borderId="0" xfId="19" applyFont="1" applyFill="1" applyBorder="1" applyAlignment="1" applyProtection="1">
      <alignment horizontal="left"/>
      <protection/>
    </xf>
    <xf numFmtId="164" fontId="0" fillId="0" borderId="0" xfId="19" applyFont="1" applyFill="1" applyBorder="1" applyAlignment="1" applyProtection="1">
      <alignment horizontal="center"/>
      <protection/>
    </xf>
    <xf numFmtId="165" fontId="0" fillId="0" borderId="0" xfId="19" applyNumberFormat="1" applyFont="1" applyFill="1" applyBorder="1" applyAlignment="1" applyProtection="1">
      <alignment/>
      <protection/>
    </xf>
    <xf numFmtId="166" fontId="0" fillId="0" borderId="0" xfId="19" applyNumberFormat="1" applyFont="1" applyFill="1" applyBorder="1" applyAlignment="1" applyProtection="1">
      <alignment/>
      <protection/>
    </xf>
    <xf numFmtId="166" fontId="0" fillId="0" borderId="0" xfId="19" applyNumberFormat="1" applyFont="1" applyFill="1" applyBorder="1" applyAlignment="1" applyProtection="1" quotePrefix="1">
      <alignment/>
      <protection/>
    </xf>
    <xf numFmtId="167" fontId="0" fillId="0" borderId="0" xfId="19" applyNumberFormat="1" applyFont="1" applyFill="1" applyBorder="1" applyAlignment="1" applyProtection="1">
      <alignment/>
      <protection/>
    </xf>
    <xf numFmtId="168" fontId="0" fillId="0" borderId="0" xfId="19" applyNumberFormat="1" applyFont="1" applyFill="1" applyBorder="1" applyAlignment="1" applyProtection="1">
      <alignment/>
      <protection/>
    </xf>
    <xf numFmtId="164" fontId="0" fillId="0" borderId="0" xfId="19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4" fontId="0" fillId="0" borderId="0" xfId="19" applyFont="1" applyFill="1" applyBorder="1" applyAlignment="1">
      <alignment/>
      <protection/>
    </xf>
    <xf numFmtId="167" fontId="0" fillId="0" borderId="1" xfId="19" applyNumberFormat="1" applyFont="1" applyFill="1" applyBorder="1" applyAlignment="1" applyProtection="1">
      <alignment horizontal="right"/>
      <protection/>
    </xf>
    <xf numFmtId="168" fontId="0" fillId="0" borderId="2" xfId="19" applyNumberFormat="1" applyFont="1" applyFill="1" applyBorder="1" applyAlignment="1" applyProtection="1">
      <alignment/>
      <protection/>
    </xf>
    <xf numFmtId="168" fontId="0" fillId="0" borderId="3" xfId="19" applyNumberFormat="1" applyFont="1" applyFill="1" applyBorder="1" applyAlignment="1" applyProtection="1">
      <alignment/>
      <protection/>
    </xf>
    <xf numFmtId="17" fontId="2" fillId="2" borderId="4" xfId="19" applyNumberFormat="1" applyFont="1" applyFill="1" applyBorder="1" applyAlignment="1" applyProtection="1">
      <alignment horizontal="left"/>
      <protection/>
    </xf>
    <xf numFmtId="165" fontId="2" fillId="2" borderId="4" xfId="19" applyNumberFormat="1" applyFont="1" applyFill="1" applyBorder="1" applyAlignment="1" applyProtection="1">
      <alignment/>
      <protection/>
    </xf>
    <xf numFmtId="164" fontId="2" fillId="2" borderId="4" xfId="19" applyFont="1" applyFill="1" applyBorder="1" applyAlignment="1">
      <alignment/>
      <protection/>
    </xf>
    <xf numFmtId="167" fontId="0" fillId="0" borderId="0" xfId="19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ULTIMO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Additive seasonal adjustment</a:t>
            </a:r>
          </a:p>
        </c:rich>
      </c:tx>
      <c:layout>
        <c:manualLayout>
          <c:xMode val="factor"/>
          <c:yMode val="factor"/>
          <c:x val="-0.26525"/>
          <c:y val="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25"/>
          <c:y val="0.0465"/>
          <c:w val="0.98425"/>
          <c:h val="0.9375"/>
        </c:manualLayout>
      </c:layout>
      <c:lineChart>
        <c:grouping val="standard"/>
        <c:varyColors val="0"/>
        <c:ser>
          <c:idx val="2"/>
          <c:order val="0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additive!$A$12:$A$47</c:f>
              <c:strCache>
                <c:ptCount val="36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</c:strCache>
            </c:strRef>
          </c:cat>
          <c:val>
            <c:numRef>
              <c:f>additive!$D$12:$D$47</c:f>
              <c:numCache>
                <c:ptCount val="36"/>
                <c:pt idx="0">
                  <c:v>48.6</c:v>
                </c:pt>
                <c:pt idx="1">
                  <c:v>48.7</c:v>
                </c:pt>
                <c:pt idx="2">
                  <c:v>53.6</c:v>
                </c:pt>
                <c:pt idx="3">
                  <c:v>54.2</c:v>
                </c:pt>
                <c:pt idx="4">
                  <c:v>55.5</c:v>
                </c:pt>
                <c:pt idx="5">
                  <c:v>57.3</c:v>
                </c:pt>
                <c:pt idx="6">
                  <c:v>48.8</c:v>
                </c:pt>
                <c:pt idx="7">
                  <c:v>46</c:v>
                </c:pt>
                <c:pt idx="8">
                  <c:v>55.2</c:v>
                </c:pt>
                <c:pt idx="9">
                  <c:v>64</c:v>
                </c:pt>
                <c:pt idx="10">
                  <c:v>76.6</c:v>
                </c:pt>
                <c:pt idx="11">
                  <c:v>85.3</c:v>
                </c:pt>
                <c:pt idx="12">
                  <c:v>47.2</c:v>
                </c:pt>
                <c:pt idx="13">
                  <c:v>48.2</c:v>
                </c:pt>
                <c:pt idx="14">
                  <c:v>52.9</c:v>
                </c:pt>
                <c:pt idx="15">
                  <c:v>52.7</c:v>
                </c:pt>
                <c:pt idx="16">
                  <c:v>57.8</c:v>
                </c:pt>
                <c:pt idx="17">
                  <c:v>52.3</c:v>
                </c:pt>
                <c:pt idx="18">
                  <c:v>50.3</c:v>
                </c:pt>
                <c:pt idx="19">
                  <c:v>37.6</c:v>
                </c:pt>
                <c:pt idx="20">
                  <c:v>56</c:v>
                </c:pt>
                <c:pt idx="21">
                  <c:v>64.7</c:v>
                </c:pt>
                <c:pt idx="22">
                  <c:v>88.4</c:v>
                </c:pt>
                <c:pt idx="23">
                  <c:v>92.3</c:v>
                </c:pt>
                <c:pt idx="24">
                  <c:v>51.1</c:v>
                </c:pt>
                <c:pt idx="25">
                  <c:v>50.1</c:v>
                </c:pt>
                <c:pt idx="26">
                  <c:v>60.5</c:v>
                </c:pt>
                <c:pt idx="27">
                  <c:v>55.2</c:v>
                </c:pt>
                <c:pt idx="28">
                  <c:v>59.4</c:v>
                </c:pt>
                <c:pt idx="29">
                  <c:v>59.9</c:v>
                </c:pt>
                <c:pt idx="30">
                  <c:v>52.6</c:v>
                </c:pt>
                <c:pt idx="31">
                  <c:v>41.1</c:v>
                </c:pt>
                <c:pt idx="32">
                  <c:v>56</c:v>
                </c:pt>
                <c:pt idx="33">
                  <c:v>72.1</c:v>
                </c:pt>
                <c:pt idx="34">
                  <c:v>87.2</c:v>
                </c:pt>
                <c:pt idx="35">
                  <c:v>95.6</c:v>
                </c:pt>
              </c:numCache>
            </c:numRef>
          </c:val>
          <c:smooth val="0"/>
        </c:ser>
        <c:ser>
          <c:idx val="0"/>
          <c:order val="1"/>
          <c:tx>
            <c:v>Adjusted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additive!$A$12:$A$47</c:f>
              <c:strCache>
                <c:ptCount val="36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</c:strCache>
            </c:strRef>
          </c:cat>
          <c:val>
            <c:numRef>
              <c:f>additive!$L$12:$L$47</c:f>
              <c:numCache>
                <c:ptCount val="36"/>
                <c:pt idx="0">
                  <c:v>58.414467592592594</c:v>
                </c:pt>
                <c:pt idx="1">
                  <c:v>58.67280092592592</c:v>
                </c:pt>
                <c:pt idx="2">
                  <c:v>55.818634259259255</c:v>
                </c:pt>
                <c:pt idx="3">
                  <c:v>59.20196759259259</c:v>
                </c:pt>
                <c:pt idx="4">
                  <c:v>56.1894675925926</c:v>
                </c:pt>
                <c:pt idx="5">
                  <c:v>60.93113425925926</c:v>
                </c:pt>
                <c:pt idx="6">
                  <c:v>57.64918981481482</c:v>
                </c:pt>
                <c:pt idx="7">
                  <c:v>62.506134259259255</c:v>
                </c:pt>
                <c:pt idx="8">
                  <c:v>57.9644675925926</c:v>
                </c:pt>
                <c:pt idx="9">
                  <c:v>58.3019675925926</c:v>
                </c:pt>
                <c:pt idx="10">
                  <c:v>52.79363425925926</c:v>
                </c:pt>
                <c:pt idx="11">
                  <c:v>55.35613425925926</c:v>
                </c:pt>
                <c:pt idx="12">
                  <c:v>57.014467592592595</c:v>
                </c:pt>
                <c:pt idx="13">
                  <c:v>58.17280092592592</c:v>
                </c:pt>
                <c:pt idx="14">
                  <c:v>55.11863425925925</c:v>
                </c:pt>
                <c:pt idx="15">
                  <c:v>57.70196759259259</c:v>
                </c:pt>
                <c:pt idx="16">
                  <c:v>58.4894675925926</c:v>
                </c:pt>
                <c:pt idx="17">
                  <c:v>55.93113425925926</c:v>
                </c:pt>
                <c:pt idx="18">
                  <c:v>59.14918981481482</c:v>
                </c:pt>
                <c:pt idx="19">
                  <c:v>54.106134259259264</c:v>
                </c:pt>
                <c:pt idx="20">
                  <c:v>58.764467592592595</c:v>
                </c:pt>
                <c:pt idx="21">
                  <c:v>59.0019675925926</c:v>
                </c:pt>
                <c:pt idx="22">
                  <c:v>64.59363425925926</c:v>
                </c:pt>
                <c:pt idx="23">
                  <c:v>62.35613425925926</c:v>
                </c:pt>
                <c:pt idx="24">
                  <c:v>60.914467592592594</c:v>
                </c:pt>
                <c:pt idx="25">
                  <c:v>60.07280092592592</c:v>
                </c:pt>
                <c:pt idx="26">
                  <c:v>62.718634259259254</c:v>
                </c:pt>
                <c:pt idx="27">
                  <c:v>60.20196759259259</c:v>
                </c:pt>
                <c:pt idx="28">
                  <c:v>60.0894675925926</c:v>
                </c:pt>
                <c:pt idx="29">
                  <c:v>63.53113425925926</c:v>
                </c:pt>
                <c:pt idx="30">
                  <c:v>61.44918981481482</c:v>
                </c:pt>
                <c:pt idx="31">
                  <c:v>57.606134259259264</c:v>
                </c:pt>
                <c:pt idx="32">
                  <c:v>58.764467592592595</c:v>
                </c:pt>
                <c:pt idx="33">
                  <c:v>66.40196759259258</c:v>
                </c:pt>
                <c:pt idx="34">
                  <c:v>63.393634259259265</c:v>
                </c:pt>
                <c:pt idx="35">
                  <c:v>65.65613425925926</c:v>
                </c:pt>
              </c:numCache>
            </c:numRef>
          </c:val>
          <c:smooth val="0"/>
        </c:ser>
        <c:marker val="1"/>
        <c:axId val="7761409"/>
        <c:axId val="23754270"/>
      </c:lineChart>
      <c:catAx>
        <c:axId val="776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754270"/>
        <c:crosses val="autoZero"/>
        <c:auto val="0"/>
        <c:lblOffset val="100"/>
        <c:noMultiLvlLbl val="0"/>
      </c:catAx>
      <c:valAx>
        <c:axId val="23754270"/>
        <c:scaling>
          <c:orientation val="minMax"/>
        </c:scaling>
        <c:axPos val="l"/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761409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0455"/>
          <c:w val="0.3535"/>
          <c:h val="0.05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zoomScale="90" zoomScaleNormal="90" workbookViewId="0" topLeftCell="A2">
      <selection activeCell="A2" sqref="A2"/>
    </sheetView>
  </sheetViews>
  <sheetFormatPr defaultColWidth="9.140625" defaultRowHeight="12.75"/>
  <cols>
    <col min="9" max="9" width="9.7109375" style="0" customWidth="1"/>
  </cols>
  <sheetData>
    <row r="1" spans="1:11" ht="12.75">
      <c r="A1" s="1" t="s">
        <v>0</v>
      </c>
      <c r="G1" s="2" t="s">
        <v>1</v>
      </c>
      <c r="H1" s="3"/>
      <c r="I1" s="3"/>
      <c r="J1" s="2">
        <v>7</v>
      </c>
      <c r="K1" s="2"/>
    </row>
    <row r="2" spans="1:11" ht="12.75">
      <c r="A2" s="1" t="s">
        <v>2</v>
      </c>
      <c r="G2" s="2" t="s">
        <v>3</v>
      </c>
      <c r="H2" s="3"/>
      <c r="I2" s="3"/>
      <c r="J2" s="2">
        <f>COUNT(actual)-5</f>
        <v>31</v>
      </c>
      <c r="K2" s="2"/>
    </row>
    <row r="3" spans="1:11" ht="12.75">
      <c r="A3" s="1" t="s">
        <v>26</v>
      </c>
      <c r="G3" s="2" t="s">
        <v>4</v>
      </c>
      <c r="H3" s="3"/>
      <c r="I3" s="3"/>
      <c r="J3" s="2">
        <f>COUNT(actual)</f>
        <v>36</v>
      </c>
      <c r="K3" s="2"/>
    </row>
    <row r="4" spans="1:11" ht="12.75">
      <c r="A4" s="1"/>
      <c r="G4" s="1"/>
      <c r="H4" s="1"/>
      <c r="I4" s="1"/>
      <c r="J4" s="1"/>
      <c r="K4" s="1"/>
    </row>
    <row r="5" spans="7:11" ht="12.75">
      <c r="G5" s="1"/>
      <c r="H5" s="1"/>
      <c r="I5" s="4" t="s">
        <v>5</v>
      </c>
      <c r="J5" s="4" t="s">
        <v>6</v>
      </c>
      <c r="K5" s="4"/>
    </row>
    <row r="6" spans="1:13" ht="12.75">
      <c r="A6" s="1"/>
      <c r="G6" s="1" t="s">
        <v>7</v>
      </c>
      <c r="H6" s="1"/>
      <c r="I6" s="5">
        <f>VAR(actual)</f>
        <v>210.16339682539567</v>
      </c>
      <c r="J6" s="5">
        <f>VAR(Adjusted)</f>
        <v>10.062555376429893</v>
      </c>
      <c r="K6" s="5"/>
      <c r="M6" s="6"/>
    </row>
    <row r="7" spans="7:13" ht="12.75">
      <c r="G7" s="1" t="s">
        <v>8</v>
      </c>
      <c r="H7" s="1"/>
      <c r="I7" s="7">
        <f>STDEV(actual)/AVERAGE(actual)</f>
        <v>0.24444612718399467</v>
      </c>
      <c r="J7" s="7">
        <f>STDEV(Adjusted)/AVERAGE(Adjusted)</f>
        <v>0.05348829606152041</v>
      </c>
      <c r="K7" s="7"/>
      <c r="M7" s="6"/>
    </row>
    <row r="8" spans="7:13" ht="12.75">
      <c r="G8" s="1"/>
      <c r="H8" s="1"/>
      <c r="I8" s="7"/>
      <c r="J8" s="7"/>
      <c r="K8" s="7"/>
      <c r="M8" s="6"/>
    </row>
    <row r="9" spans="9:12" ht="12.75">
      <c r="I9" s="6"/>
      <c r="L9" s="8"/>
    </row>
    <row r="10" spans="1:14" ht="12.75">
      <c r="A10" s="9" t="s">
        <v>9</v>
      </c>
      <c r="B10" s="10" t="s">
        <v>9</v>
      </c>
      <c r="C10" s="11" t="s">
        <v>10</v>
      </c>
      <c r="D10" s="10" t="s">
        <v>5</v>
      </c>
      <c r="E10" s="10" t="s">
        <v>11</v>
      </c>
      <c r="F10" s="11"/>
      <c r="G10" s="10" t="s">
        <v>12</v>
      </c>
      <c r="H10" s="10" t="s">
        <v>13</v>
      </c>
      <c r="I10" s="10" t="s">
        <v>14</v>
      </c>
      <c r="J10" s="10" t="s">
        <v>15</v>
      </c>
      <c r="K10" s="10" t="s">
        <v>15</v>
      </c>
      <c r="L10" s="10" t="s">
        <v>6</v>
      </c>
      <c r="M10" s="10" t="s">
        <v>9</v>
      </c>
      <c r="N10" s="11"/>
    </row>
    <row r="11" spans="1:14" ht="12.75">
      <c r="A11" s="12" t="s">
        <v>16</v>
      </c>
      <c r="B11" s="10" t="s">
        <v>17</v>
      </c>
      <c r="C11" s="10" t="s">
        <v>17</v>
      </c>
      <c r="D11" s="10" t="s">
        <v>18</v>
      </c>
      <c r="E11" s="10" t="s">
        <v>19</v>
      </c>
      <c r="F11" s="10" t="s">
        <v>20</v>
      </c>
      <c r="G11" s="10" t="s">
        <v>21</v>
      </c>
      <c r="H11" s="10" t="s">
        <v>21</v>
      </c>
      <c r="I11" s="10" t="s">
        <v>20</v>
      </c>
      <c r="J11" s="10" t="s">
        <v>22</v>
      </c>
      <c r="K11" s="10" t="s">
        <v>22</v>
      </c>
      <c r="L11" s="10" t="s">
        <v>18</v>
      </c>
      <c r="M11" s="10" t="s">
        <v>23</v>
      </c>
      <c r="N11" s="10" t="s">
        <v>24</v>
      </c>
    </row>
    <row r="12" spans="1:15" ht="12.75">
      <c r="A12" s="25">
        <v>35065</v>
      </c>
      <c r="B12" s="13">
        <v>1</v>
      </c>
      <c r="C12" s="13">
        <v>1</v>
      </c>
      <c r="D12" s="26">
        <v>48.6</v>
      </c>
      <c r="E12" s="14">
        <v>0</v>
      </c>
      <c r="F12" s="15">
        <f aca="true" t="shared" si="0" ref="F12:F43">IF(N12=0,0,D12-E12)</f>
        <v>0</v>
      </c>
      <c r="G12" s="16">
        <f aca="true" t="shared" si="1" ref="G12:G23">F12+F24+F36+F48+F60+F72+F84+F96+F108+F120</f>
        <v>-19.40833333333333</v>
      </c>
      <c r="H12" s="28">
        <f aca="true" t="shared" si="2" ref="H12:H23">N12+N24+N36+N48+N60+N72+N84+N96+N108+N120</f>
        <v>2</v>
      </c>
      <c r="I12" s="18">
        <f aca="true" t="shared" si="3" ref="I12:I23">G12/H12</f>
        <v>-9.704166666666666</v>
      </c>
      <c r="J12" s="18">
        <f aca="true" t="shared" si="4" ref="J12:J23">I12-($I$24/12)</f>
        <v>-9.814467592592592</v>
      </c>
      <c r="K12" s="18">
        <f>J12</f>
        <v>-9.814467592592592</v>
      </c>
      <c r="L12" s="15">
        <f>IF(C12&gt;$J$3,"",+D12-K12)</f>
        <v>58.414467592592594</v>
      </c>
      <c r="M12" s="19">
        <v>1</v>
      </c>
      <c r="N12" s="19">
        <f aca="true" t="shared" si="5" ref="N12:N43">IF(OR(C12&lt;$J$1,C12&gt;$J$2),0,1)</f>
        <v>0</v>
      </c>
      <c r="O12" s="20"/>
    </row>
    <row r="13" spans="1:15" ht="12.75">
      <c r="A13" s="25">
        <v>35096</v>
      </c>
      <c r="B13" s="13">
        <f aca="true" t="shared" si="6" ref="B13:B44">IF(B12=12,1,B12+1)</f>
        <v>2</v>
      </c>
      <c r="C13" s="13">
        <v>2</v>
      </c>
      <c r="D13" s="26">
        <v>48.7</v>
      </c>
      <c r="E13" s="14">
        <v>0</v>
      </c>
      <c r="F13" s="15">
        <f t="shared" si="0"/>
        <v>0</v>
      </c>
      <c r="G13" s="15">
        <f t="shared" si="1"/>
        <v>-19.72499999999998</v>
      </c>
      <c r="H13" s="28">
        <f t="shared" si="2"/>
        <v>2</v>
      </c>
      <c r="I13" s="18">
        <f t="shared" si="3"/>
        <v>-9.86249999999999</v>
      </c>
      <c r="J13" s="18">
        <f t="shared" si="4"/>
        <v>-9.972800925925917</v>
      </c>
      <c r="K13" s="18">
        <f aca="true" t="shared" si="7" ref="K13:K23">J13</f>
        <v>-9.972800925925917</v>
      </c>
      <c r="L13" s="15">
        <f aca="true" t="shared" si="8" ref="L13:L76">IF(C13&gt;$J$3,"",+D13-K13)</f>
        <v>58.67280092592592</v>
      </c>
      <c r="M13" s="19">
        <v>2</v>
      </c>
      <c r="N13" s="19">
        <f t="shared" si="5"/>
        <v>0</v>
      </c>
      <c r="O13" s="20"/>
    </row>
    <row r="14" spans="1:15" ht="12.75">
      <c r="A14" s="25">
        <v>35125</v>
      </c>
      <c r="B14" s="13">
        <f t="shared" si="6"/>
        <v>3</v>
      </c>
      <c r="C14" s="13">
        <v>3</v>
      </c>
      <c r="D14" s="26">
        <v>53.6</v>
      </c>
      <c r="E14" s="14">
        <v>0</v>
      </c>
      <c r="F14" s="15">
        <f t="shared" si="0"/>
        <v>0</v>
      </c>
      <c r="G14" s="15">
        <f t="shared" si="1"/>
        <v>-4.2166666666666615</v>
      </c>
      <c r="H14" s="28">
        <f t="shared" si="2"/>
        <v>2</v>
      </c>
      <c r="I14" s="18">
        <f t="shared" si="3"/>
        <v>-2.1083333333333307</v>
      </c>
      <c r="J14" s="18">
        <f t="shared" si="4"/>
        <v>-2.218634259259257</v>
      </c>
      <c r="K14" s="18">
        <f t="shared" si="7"/>
        <v>-2.218634259259257</v>
      </c>
      <c r="L14" s="15">
        <f t="shared" si="8"/>
        <v>55.818634259259255</v>
      </c>
      <c r="M14" s="19">
        <v>3</v>
      </c>
      <c r="N14" s="19">
        <f t="shared" si="5"/>
        <v>0</v>
      </c>
      <c r="O14" s="20"/>
    </row>
    <row r="15" spans="1:15" ht="12.75">
      <c r="A15" s="25">
        <v>35156</v>
      </c>
      <c r="B15" s="13">
        <f t="shared" si="6"/>
        <v>4</v>
      </c>
      <c r="C15" s="13">
        <v>4</v>
      </c>
      <c r="D15" s="26">
        <v>54.2</v>
      </c>
      <c r="E15" s="14">
        <v>0</v>
      </c>
      <c r="F15" s="15">
        <f t="shared" si="0"/>
        <v>0</v>
      </c>
      <c r="G15" s="15">
        <f t="shared" si="1"/>
        <v>-9.783333333333317</v>
      </c>
      <c r="H15" s="28">
        <f t="shared" si="2"/>
        <v>2</v>
      </c>
      <c r="I15" s="18">
        <f t="shared" si="3"/>
        <v>-4.891666666666659</v>
      </c>
      <c r="J15" s="18">
        <f t="shared" si="4"/>
        <v>-5.001967592592584</v>
      </c>
      <c r="K15" s="18">
        <f t="shared" si="7"/>
        <v>-5.001967592592584</v>
      </c>
      <c r="L15" s="15">
        <f t="shared" si="8"/>
        <v>59.20196759259259</v>
      </c>
      <c r="M15" s="19">
        <v>4</v>
      </c>
      <c r="N15" s="19">
        <f t="shared" si="5"/>
        <v>0</v>
      </c>
      <c r="O15" s="20"/>
    </row>
    <row r="16" spans="1:15" ht="12.75">
      <c r="A16" s="25">
        <v>35186</v>
      </c>
      <c r="B16" s="13">
        <f t="shared" si="6"/>
        <v>5</v>
      </c>
      <c r="C16" s="13">
        <v>5</v>
      </c>
      <c r="D16" s="26">
        <v>55.5</v>
      </c>
      <c r="E16" s="14">
        <v>0</v>
      </c>
      <c r="F16" s="15">
        <f t="shared" si="0"/>
        <v>0</v>
      </c>
      <c r="G16" s="15">
        <f t="shared" si="1"/>
        <v>-1.1583333333333456</v>
      </c>
      <c r="H16" s="28">
        <f t="shared" si="2"/>
        <v>2</v>
      </c>
      <c r="I16" s="18">
        <f t="shared" si="3"/>
        <v>-0.5791666666666728</v>
      </c>
      <c r="J16" s="18">
        <f t="shared" si="4"/>
        <v>-0.6894675925925989</v>
      </c>
      <c r="K16" s="18">
        <f t="shared" si="7"/>
        <v>-0.6894675925925989</v>
      </c>
      <c r="L16" s="15">
        <f t="shared" si="8"/>
        <v>56.1894675925926</v>
      </c>
      <c r="M16" s="19">
        <v>5</v>
      </c>
      <c r="N16" s="19">
        <f t="shared" si="5"/>
        <v>0</v>
      </c>
      <c r="O16" s="20"/>
    </row>
    <row r="17" spans="1:15" ht="12.75">
      <c r="A17" s="25">
        <v>35217</v>
      </c>
      <c r="B17" s="13">
        <f t="shared" si="6"/>
        <v>6</v>
      </c>
      <c r="C17" s="13">
        <v>6</v>
      </c>
      <c r="D17" s="26">
        <v>57.3</v>
      </c>
      <c r="E17" s="14">
        <v>0</v>
      </c>
      <c r="F17" s="15">
        <f t="shared" si="0"/>
        <v>0</v>
      </c>
      <c r="G17" s="15">
        <f t="shared" si="1"/>
        <v>-7.0416666666666785</v>
      </c>
      <c r="H17" s="28">
        <f t="shared" si="2"/>
        <v>2</v>
      </c>
      <c r="I17" s="18">
        <f t="shared" si="3"/>
        <v>-3.5208333333333393</v>
      </c>
      <c r="J17" s="18">
        <f t="shared" si="4"/>
        <v>-3.6311342592592655</v>
      </c>
      <c r="K17" s="18">
        <f t="shared" si="7"/>
        <v>-3.6311342592592655</v>
      </c>
      <c r="L17" s="15">
        <f t="shared" si="8"/>
        <v>60.93113425925926</v>
      </c>
      <c r="M17" s="19">
        <v>6</v>
      </c>
      <c r="N17" s="19">
        <f t="shared" si="5"/>
        <v>0</v>
      </c>
      <c r="O17" s="20"/>
    </row>
    <row r="18" spans="1:15" ht="12.75">
      <c r="A18" s="25">
        <v>35247</v>
      </c>
      <c r="B18" s="13">
        <f t="shared" si="6"/>
        <v>7</v>
      </c>
      <c r="C18" s="13">
        <v>7</v>
      </c>
      <c r="D18" s="26">
        <v>48.8</v>
      </c>
      <c r="E18" s="14">
        <f aca="true" t="shared" si="9" ref="E18:E49">IF(N18=0,0,AVERAGE(D12:D23))</f>
        <v>57.81666666666667</v>
      </c>
      <c r="F18" s="15">
        <f t="shared" si="0"/>
        <v>-9.016666666666673</v>
      </c>
      <c r="G18" s="15">
        <f t="shared" si="1"/>
        <v>-26.216666666666683</v>
      </c>
      <c r="H18" s="28">
        <f t="shared" si="2"/>
        <v>3</v>
      </c>
      <c r="I18" s="18">
        <f t="shared" si="3"/>
        <v>-8.738888888888894</v>
      </c>
      <c r="J18" s="18">
        <f t="shared" si="4"/>
        <v>-8.849189814814821</v>
      </c>
      <c r="K18" s="18">
        <f t="shared" si="7"/>
        <v>-8.849189814814821</v>
      </c>
      <c r="L18" s="15">
        <f t="shared" si="8"/>
        <v>57.64918981481482</v>
      </c>
      <c r="M18" s="19">
        <v>7</v>
      </c>
      <c r="N18" s="19">
        <f t="shared" si="5"/>
        <v>1</v>
      </c>
      <c r="O18" s="20"/>
    </row>
    <row r="19" spans="1:15" ht="12.75">
      <c r="A19" s="25">
        <v>35278</v>
      </c>
      <c r="B19" s="13">
        <f t="shared" si="6"/>
        <v>8</v>
      </c>
      <c r="C19" s="13">
        <v>8</v>
      </c>
      <c r="D19" s="26">
        <v>46</v>
      </c>
      <c r="E19" s="14">
        <f t="shared" si="9"/>
        <v>57.699999999999996</v>
      </c>
      <c r="F19" s="15">
        <f t="shared" si="0"/>
        <v>-11.699999999999996</v>
      </c>
      <c r="G19" s="15">
        <f t="shared" si="1"/>
        <v>-32.791666666666664</v>
      </c>
      <c r="H19" s="28">
        <f t="shared" si="2"/>
        <v>2</v>
      </c>
      <c r="I19" s="18">
        <f t="shared" si="3"/>
        <v>-16.395833333333332</v>
      </c>
      <c r="J19" s="18">
        <f t="shared" si="4"/>
        <v>-16.50613425925926</v>
      </c>
      <c r="K19" s="18">
        <f t="shared" si="7"/>
        <v>-16.50613425925926</v>
      </c>
      <c r="L19" s="15">
        <f t="shared" si="8"/>
        <v>62.506134259259255</v>
      </c>
      <c r="M19" s="19">
        <v>8</v>
      </c>
      <c r="N19" s="19">
        <f t="shared" si="5"/>
        <v>1</v>
      </c>
      <c r="O19" s="20"/>
    </row>
    <row r="20" spans="1:15" ht="12.75">
      <c r="A20" s="25">
        <v>35309</v>
      </c>
      <c r="B20" s="13">
        <f t="shared" si="6"/>
        <v>9</v>
      </c>
      <c r="C20" s="13">
        <v>9</v>
      </c>
      <c r="D20" s="26">
        <v>55.2</v>
      </c>
      <c r="E20" s="14">
        <f t="shared" si="9"/>
        <v>57.65833333333334</v>
      </c>
      <c r="F20" s="15">
        <f t="shared" si="0"/>
        <v>-2.4583333333333357</v>
      </c>
      <c r="G20" s="15">
        <f t="shared" si="1"/>
        <v>-5.308333333333337</v>
      </c>
      <c r="H20" s="28">
        <f t="shared" si="2"/>
        <v>2</v>
      </c>
      <c r="I20" s="18">
        <f t="shared" si="3"/>
        <v>-2.6541666666666686</v>
      </c>
      <c r="J20" s="18">
        <f t="shared" si="4"/>
        <v>-2.764467592592595</v>
      </c>
      <c r="K20" s="18">
        <f t="shared" si="7"/>
        <v>-2.764467592592595</v>
      </c>
      <c r="L20" s="15">
        <f t="shared" si="8"/>
        <v>57.9644675925926</v>
      </c>
      <c r="M20" s="19">
        <v>9</v>
      </c>
      <c r="N20" s="19">
        <f t="shared" si="5"/>
        <v>1</v>
      </c>
      <c r="O20" s="20"/>
    </row>
    <row r="21" spans="1:15" ht="12.75">
      <c r="A21" s="25">
        <v>35339</v>
      </c>
      <c r="B21" s="13">
        <f t="shared" si="6"/>
        <v>10</v>
      </c>
      <c r="C21" s="13">
        <v>10</v>
      </c>
      <c r="D21" s="26">
        <v>64</v>
      </c>
      <c r="E21" s="14">
        <f t="shared" si="9"/>
        <v>57.6</v>
      </c>
      <c r="F21" s="15">
        <f t="shared" si="0"/>
        <v>6.399999999999999</v>
      </c>
      <c r="G21" s="15">
        <f t="shared" si="1"/>
        <v>11.61666666666666</v>
      </c>
      <c r="H21" s="28">
        <f t="shared" si="2"/>
        <v>2</v>
      </c>
      <c r="I21" s="18">
        <f t="shared" si="3"/>
        <v>5.80833333333333</v>
      </c>
      <c r="J21" s="18">
        <f t="shared" si="4"/>
        <v>5.698032407407404</v>
      </c>
      <c r="K21" s="18">
        <f t="shared" si="7"/>
        <v>5.698032407407404</v>
      </c>
      <c r="L21" s="15">
        <f t="shared" si="8"/>
        <v>58.3019675925926</v>
      </c>
      <c r="M21" s="19">
        <v>10</v>
      </c>
      <c r="N21" s="19">
        <f t="shared" si="5"/>
        <v>1</v>
      </c>
      <c r="O21" s="20"/>
    </row>
    <row r="22" spans="1:15" ht="12.75">
      <c r="A22" s="25">
        <v>35370</v>
      </c>
      <c r="B22" s="13">
        <f t="shared" si="6"/>
        <v>11</v>
      </c>
      <c r="C22" s="13">
        <v>11</v>
      </c>
      <c r="D22" s="26">
        <v>76.6</v>
      </c>
      <c r="E22" s="14">
        <f t="shared" si="9"/>
        <v>57.475</v>
      </c>
      <c r="F22" s="15">
        <f t="shared" si="0"/>
        <v>19.124999999999993</v>
      </c>
      <c r="G22" s="15">
        <f t="shared" si="1"/>
        <v>47.83333333333333</v>
      </c>
      <c r="H22" s="28">
        <f t="shared" si="2"/>
        <v>2</v>
      </c>
      <c r="I22" s="18">
        <f t="shared" si="3"/>
        <v>23.916666666666664</v>
      </c>
      <c r="J22" s="18">
        <f t="shared" si="4"/>
        <v>23.806365740740738</v>
      </c>
      <c r="K22" s="18">
        <f t="shared" si="7"/>
        <v>23.806365740740738</v>
      </c>
      <c r="L22" s="15">
        <f t="shared" si="8"/>
        <v>52.79363425925926</v>
      </c>
      <c r="M22" s="19">
        <v>11</v>
      </c>
      <c r="N22" s="19">
        <f t="shared" si="5"/>
        <v>1</v>
      </c>
      <c r="O22" s="20"/>
    </row>
    <row r="23" spans="1:15" ht="12.75">
      <c r="A23" s="25">
        <v>35400</v>
      </c>
      <c r="B23" s="13">
        <f t="shared" si="6"/>
        <v>12</v>
      </c>
      <c r="C23" s="13">
        <v>12</v>
      </c>
      <c r="D23" s="26">
        <v>85.3</v>
      </c>
      <c r="E23" s="14">
        <f t="shared" si="9"/>
        <v>57.666666666666664</v>
      </c>
      <c r="F23" s="15">
        <f t="shared" si="0"/>
        <v>27.633333333333333</v>
      </c>
      <c r="G23" s="15">
        <f t="shared" si="1"/>
        <v>60.108333333333334</v>
      </c>
      <c r="H23" s="28">
        <f t="shared" si="2"/>
        <v>2</v>
      </c>
      <c r="I23" s="18">
        <f t="shared" si="3"/>
        <v>30.054166666666667</v>
      </c>
      <c r="J23" s="18">
        <f t="shared" si="4"/>
        <v>29.94386574074074</v>
      </c>
      <c r="K23" s="18">
        <f t="shared" si="7"/>
        <v>29.94386574074074</v>
      </c>
      <c r="L23" s="15">
        <f t="shared" si="8"/>
        <v>55.35613425925926</v>
      </c>
      <c r="M23" s="19">
        <v>12</v>
      </c>
      <c r="N23" s="19">
        <f t="shared" si="5"/>
        <v>1</v>
      </c>
      <c r="O23" s="20"/>
    </row>
    <row r="24" spans="1:15" ht="12.75">
      <c r="A24" s="25">
        <v>35431</v>
      </c>
      <c r="B24" s="13">
        <f t="shared" si="6"/>
        <v>1</v>
      </c>
      <c r="C24" s="13">
        <v>13</v>
      </c>
      <c r="D24" s="26">
        <v>47.2</v>
      </c>
      <c r="E24" s="14">
        <f t="shared" si="9"/>
        <v>57.25</v>
      </c>
      <c r="F24" s="15">
        <f t="shared" si="0"/>
        <v>-10.049999999999997</v>
      </c>
      <c r="G24" s="15"/>
      <c r="H24" s="22" t="s">
        <v>25</v>
      </c>
      <c r="I24" s="23">
        <f>SUM(I12:I23)</f>
        <v>1.3236111111111128</v>
      </c>
      <c r="J24" s="24">
        <f>SUM(J12:J23)</f>
        <v>0</v>
      </c>
      <c r="K24" s="18">
        <f>K12</f>
        <v>-9.814467592592592</v>
      </c>
      <c r="L24" s="15">
        <f t="shared" si="8"/>
        <v>57.014467592592595</v>
      </c>
      <c r="M24" s="19">
        <v>1</v>
      </c>
      <c r="N24" s="19">
        <f t="shared" si="5"/>
        <v>1</v>
      </c>
      <c r="O24" s="20"/>
    </row>
    <row r="25" spans="1:15" ht="12.75">
      <c r="A25" s="25">
        <v>35462</v>
      </c>
      <c r="B25" s="13">
        <f t="shared" si="6"/>
        <v>2</v>
      </c>
      <c r="C25" s="13">
        <v>14</v>
      </c>
      <c r="D25" s="26">
        <v>48.2</v>
      </c>
      <c r="E25" s="14">
        <f t="shared" si="9"/>
        <v>57.37499999999998</v>
      </c>
      <c r="F25" s="15">
        <f t="shared" si="0"/>
        <v>-9.174999999999976</v>
      </c>
      <c r="G25" s="15"/>
      <c r="H25" s="17"/>
      <c r="I25" s="21"/>
      <c r="J25" s="21"/>
      <c r="K25" s="18">
        <f aca="true" t="shared" si="10" ref="K25:K88">K13</f>
        <v>-9.972800925925917</v>
      </c>
      <c r="L25" s="15">
        <f t="shared" si="8"/>
        <v>58.17280092592592</v>
      </c>
      <c r="M25" s="19">
        <v>2</v>
      </c>
      <c r="N25" s="19">
        <f t="shared" si="5"/>
        <v>1</v>
      </c>
      <c r="O25" s="20"/>
    </row>
    <row r="26" spans="1:15" ht="12.75">
      <c r="A26" s="25">
        <v>35490</v>
      </c>
      <c r="B26" s="13">
        <f t="shared" si="6"/>
        <v>3</v>
      </c>
      <c r="C26" s="13">
        <v>15</v>
      </c>
      <c r="D26" s="26">
        <v>52.9</v>
      </c>
      <c r="E26" s="14">
        <f t="shared" si="9"/>
        <v>56.67499999999999</v>
      </c>
      <c r="F26" s="15">
        <f t="shared" si="0"/>
        <v>-3.7749999999999915</v>
      </c>
      <c r="G26" s="15"/>
      <c r="H26" s="17"/>
      <c r="I26" s="21"/>
      <c r="J26" s="21"/>
      <c r="K26" s="18">
        <f t="shared" si="10"/>
        <v>-2.218634259259257</v>
      </c>
      <c r="L26" s="15">
        <f t="shared" si="8"/>
        <v>55.11863425925925</v>
      </c>
      <c r="M26" s="19">
        <v>3</v>
      </c>
      <c r="N26" s="19">
        <f t="shared" si="5"/>
        <v>1</v>
      </c>
      <c r="O26" s="20"/>
    </row>
    <row r="27" spans="1:15" ht="12.75">
      <c r="A27" s="25">
        <v>35521</v>
      </c>
      <c r="B27" s="13">
        <f t="shared" si="6"/>
        <v>4</v>
      </c>
      <c r="C27" s="13">
        <v>16</v>
      </c>
      <c r="D27" s="26">
        <v>52.7</v>
      </c>
      <c r="E27" s="14">
        <f t="shared" si="9"/>
        <v>56.74166666666665</v>
      </c>
      <c r="F27" s="15">
        <f t="shared" si="0"/>
        <v>-4.04166666666665</v>
      </c>
      <c r="G27" s="15"/>
      <c r="H27" s="17"/>
      <c r="I27" s="21"/>
      <c r="J27" s="21"/>
      <c r="K27" s="18">
        <f t="shared" si="10"/>
        <v>-5.001967592592584</v>
      </c>
      <c r="L27" s="15">
        <f t="shared" si="8"/>
        <v>57.70196759259259</v>
      </c>
      <c r="M27" s="19">
        <v>4</v>
      </c>
      <c r="N27" s="19">
        <f t="shared" si="5"/>
        <v>1</v>
      </c>
      <c r="O27" s="20"/>
    </row>
    <row r="28" spans="1:15" ht="12.75">
      <c r="A28" s="25">
        <v>35551</v>
      </c>
      <c r="B28" s="13">
        <f t="shared" si="6"/>
        <v>5</v>
      </c>
      <c r="C28" s="13">
        <v>17</v>
      </c>
      <c r="D28" s="26">
        <v>57.8</v>
      </c>
      <c r="E28" s="14">
        <f t="shared" si="9"/>
        <v>56.800000000000004</v>
      </c>
      <c r="F28" s="15">
        <f t="shared" si="0"/>
        <v>0.9999999999999929</v>
      </c>
      <c r="G28" s="15"/>
      <c r="H28" s="17"/>
      <c r="I28" s="21"/>
      <c r="J28" s="21"/>
      <c r="K28" s="18">
        <f t="shared" si="10"/>
        <v>-0.6894675925925989</v>
      </c>
      <c r="L28" s="15">
        <f t="shared" si="8"/>
        <v>58.4894675925926</v>
      </c>
      <c r="M28" s="19">
        <v>5</v>
      </c>
      <c r="N28" s="19">
        <f t="shared" si="5"/>
        <v>1</v>
      </c>
      <c r="O28" s="20"/>
    </row>
    <row r="29" spans="1:15" ht="12.75">
      <c r="A29" s="25">
        <v>35582</v>
      </c>
      <c r="B29" s="13">
        <f t="shared" si="6"/>
        <v>6</v>
      </c>
      <c r="C29" s="13">
        <v>18</v>
      </c>
      <c r="D29" s="26">
        <v>52.3</v>
      </c>
      <c r="E29" s="14">
        <f t="shared" si="9"/>
        <v>57.78333333333334</v>
      </c>
      <c r="F29" s="15">
        <f t="shared" si="0"/>
        <v>-5.483333333333341</v>
      </c>
      <c r="G29" s="15"/>
      <c r="H29" s="17"/>
      <c r="I29" s="21"/>
      <c r="J29" s="21"/>
      <c r="K29" s="18">
        <f t="shared" si="10"/>
        <v>-3.6311342592592655</v>
      </c>
      <c r="L29" s="15">
        <f t="shared" si="8"/>
        <v>55.93113425925926</v>
      </c>
      <c r="M29" s="19">
        <v>6</v>
      </c>
      <c r="N29" s="19">
        <f t="shared" si="5"/>
        <v>1</v>
      </c>
      <c r="O29" s="20"/>
    </row>
    <row r="30" spans="1:15" ht="12.75">
      <c r="A30" s="25">
        <v>35612</v>
      </c>
      <c r="B30" s="13">
        <f t="shared" si="6"/>
        <v>7</v>
      </c>
      <c r="C30" s="13">
        <v>19</v>
      </c>
      <c r="D30" s="26">
        <v>50.3</v>
      </c>
      <c r="E30" s="14">
        <f t="shared" si="9"/>
        <v>58.36666666666667</v>
      </c>
      <c r="F30" s="15">
        <f t="shared" si="0"/>
        <v>-8.06666666666667</v>
      </c>
      <c r="G30" s="15"/>
      <c r="H30" s="17"/>
      <c r="I30" s="21"/>
      <c r="J30" s="21"/>
      <c r="K30" s="18">
        <f t="shared" si="10"/>
        <v>-8.849189814814821</v>
      </c>
      <c r="L30" s="15">
        <f t="shared" si="8"/>
        <v>59.14918981481482</v>
      </c>
      <c r="M30" s="19">
        <v>7</v>
      </c>
      <c r="N30" s="19">
        <f t="shared" si="5"/>
        <v>1</v>
      </c>
      <c r="O30" s="20"/>
    </row>
    <row r="31" spans="1:15" ht="12.75">
      <c r="A31" s="25">
        <v>35643</v>
      </c>
      <c r="B31" s="13">
        <f t="shared" si="6"/>
        <v>8</v>
      </c>
      <c r="C31" s="13">
        <v>20</v>
      </c>
      <c r="D31" s="26">
        <v>37.6</v>
      </c>
      <c r="E31" s="14">
        <f t="shared" si="9"/>
        <v>58.69166666666667</v>
      </c>
      <c r="F31" s="15">
        <f t="shared" si="0"/>
        <v>-21.09166666666667</v>
      </c>
      <c r="G31" s="15"/>
      <c r="H31" s="17"/>
      <c r="I31" s="21"/>
      <c r="J31" s="21"/>
      <c r="K31" s="18">
        <f t="shared" si="10"/>
        <v>-16.50613425925926</v>
      </c>
      <c r="L31" s="15">
        <f t="shared" si="8"/>
        <v>54.106134259259264</v>
      </c>
      <c r="M31" s="19">
        <v>8</v>
      </c>
      <c r="N31" s="19">
        <f t="shared" si="5"/>
        <v>1</v>
      </c>
      <c r="O31" s="20"/>
    </row>
    <row r="32" spans="1:15" ht="12.75">
      <c r="A32" s="25">
        <v>35674</v>
      </c>
      <c r="B32" s="13">
        <f t="shared" si="6"/>
        <v>9</v>
      </c>
      <c r="C32" s="13">
        <v>21</v>
      </c>
      <c r="D32" s="26">
        <v>56</v>
      </c>
      <c r="E32" s="14">
        <f t="shared" si="9"/>
        <v>58.85</v>
      </c>
      <c r="F32" s="15">
        <f t="shared" si="0"/>
        <v>-2.8500000000000014</v>
      </c>
      <c r="G32" s="15"/>
      <c r="H32" s="17"/>
      <c r="I32" s="21"/>
      <c r="J32" s="21"/>
      <c r="K32" s="18">
        <f t="shared" si="10"/>
        <v>-2.764467592592595</v>
      </c>
      <c r="L32" s="15">
        <f t="shared" si="8"/>
        <v>58.764467592592595</v>
      </c>
      <c r="M32" s="19">
        <v>9</v>
      </c>
      <c r="N32" s="19">
        <f t="shared" si="5"/>
        <v>1</v>
      </c>
      <c r="O32" s="20"/>
    </row>
    <row r="33" spans="1:15" ht="12.75">
      <c r="A33" s="25">
        <v>35704</v>
      </c>
      <c r="B33" s="13">
        <f t="shared" si="6"/>
        <v>10</v>
      </c>
      <c r="C33" s="13">
        <v>22</v>
      </c>
      <c r="D33" s="26">
        <v>64.7</v>
      </c>
      <c r="E33" s="14">
        <f t="shared" si="9"/>
        <v>59.48333333333334</v>
      </c>
      <c r="F33" s="15">
        <f t="shared" si="0"/>
        <v>5.2166666666666615</v>
      </c>
      <c r="G33" s="15"/>
      <c r="H33" s="15"/>
      <c r="I33" s="21"/>
      <c r="J33" s="21"/>
      <c r="K33" s="18">
        <f t="shared" si="10"/>
        <v>5.698032407407404</v>
      </c>
      <c r="L33" s="15">
        <f t="shared" si="8"/>
        <v>59.0019675925926</v>
      </c>
      <c r="M33" s="19">
        <v>10</v>
      </c>
      <c r="N33" s="19">
        <f t="shared" si="5"/>
        <v>1</v>
      </c>
      <c r="O33" s="20"/>
    </row>
    <row r="34" spans="1:15" ht="12.75">
      <c r="A34" s="25">
        <v>35735</v>
      </c>
      <c r="B34" s="13">
        <f t="shared" si="6"/>
        <v>11</v>
      </c>
      <c r="C34" s="13">
        <v>23</v>
      </c>
      <c r="D34" s="26">
        <v>88.4</v>
      </c>
      <c r="E34" s="14">
        <f t="shared" si="9"/>
        <v>59.69166666666667</v>
      </c>
      <c r="F34" s="15">
        <f t="shared" si="0"/>
        <v>28.708333333333336</v>
      </c>
      <c r="G34" s="15"/>
      <c r="H34" s="15"/>
      <c r="I34" s="21"/>
      <c r="J34" s="21"/>
      <c r="K34" s="18">
        <f t="shared" si="10"/>
        <v>23.806365740740738</v>
      </c>
      <c r="L34" s="15">
        <f t="shared" si="8"/>
        <v>64.59363425925926</v>
      </c>
      <c r="M34" s="19">
        <v>11</v>
      </c>
      <c r="N34" s="19">
        <f t="shared" si="5"/>
        <v>1</v>
      </c>
      <c r="O34" s="20"/>
    </row>
    <row r="35" spans="1:15" ht="12.75">
      <c r="A35" s="25">
        <v>35765</v>
      </c>
      <c r="B35" s="13">
        <f t="shared" si="6"/>
        <v>12</v>
      </c>
      <c r="C35" s="13">
        <v>24</v>
      </c>
      <c r="D35" s="26">
        <v>92.3</v>
      </c>
      <c r="E35" s="14">
        <f t="shared" si="9"/>
        <v>59.824999999999996</v>
      </c>
      <c r="F35" s="15">
        <f t="shared" si="0"/>
        <v>32.475</v>
      </c>
      <c r="G35" s="15"/>
      <c r="H35" s="15"/>
      <c r="I35" s="21"/>
      <c r="J35" s="21"/>
      <c r="K35" s="18">
        <f t="shared" si="10"/>
        <v>29.94386574074074</v>
      </c>
      <c r="L35" s="15">
        <f t="shared" si="8"/>
        <v>62.35613425925926</v>
      </c>
      <c r="M35" s="19">
        <v>12</v>
      </c>
      <c r="N35" s="19">
        <f t="shared" si="5"/>
        <v>1</v>
      </c>
      <c r="O35" s="20"/>
    </row>
    <row r="36" spans="1:15" ht="12.75">
      <c r="A36" s="25">
        <v>35796</v>
      </c>
      <c r="B36" s="13">
        <f t="shared" si="6"/>
        <v>1</v>
      </c>
      <c r="C36" s="13">
        <v>25</v>
      </c>
      <c r="D36" s="26">
        <v>51.1</v>
      </c>
      <c r="E36" s="14">
        <f t="shared" si="9"/>
        <v>60.458333333333336</v>
      </c>
      <c r="F36" s="15">
        <f t="shared" si="0"/>
        <v>-9.358333333333334</v>
      </c>
      <c r="G36" s="15"/>
      <c r="H36" s="15"/>
      <c r="I36" s="21"/>
      <c r="J36" s="21"/>
      <c r="K36" s="18">
        <f t="shared" si="10"/>
        <v>-9.814467592592592</v>
      </c>
      <c r="L36" s="15">
        <f t="shared" si="8"/>
        <v>60.914467592592594</v>
      </c>
      <c r="M36" s="19">
        <v>1</v>
      </c>
      <c r="N36" s="19">
        <f t="shared" si="5"/>
        <v>1</v>
      </c>
      <c r="O36" s="20"/>
    </row>
    <row r="37" spans="1:15" ht="12.75">
      <c r="A37" s="25">
        <v>35827</v>
      </c>
      <c r="B37" s="13">
        <f t="shared" si="6"/>
        <v>2</v>
      </c>
      <c r="C37" s="13">
        <v>26</v>
      </c>
      <c r="D37" s="26">
        <v>50.1</v>
      </c>
      <c r="E37" s="14">
        <f t="shared" si="9"/>
        <v>60.650000000000006</v>
      </c>
      <c r="F37" s="15">
        <f t="shared" si="0"/>
        <v>-10.550000000000004</v>
      </c>
      <c r="G37" s="15"/>
      <c r="H37" s="15"/>
      <c r="I37" s="21"/>
      <c r="J37" s="21"/>
      <c r="K37" s="18">
        <f t="shared" si="10"/>
        <v>-9.972800925925917</v>
      </c>
      <c r="L37" s="15">
        <f t="shared" si="8"/>
        <v>60.07280092592592</v>
      </c>
      <c r="M37" s="19">
        <v>2</v>
      </c>
      <c r="N37" s="19">
        <f t="shared" si="5"/>
        <v>1</v>
      </c>
      <c r="O37" s="20"/>
    </row>
    <row r="38" spans="1:15" ht="12.75">
      <c r="A38" s="25">
        <v>35855</v>
      </c>
      <c r="B38" s="13">
        <f t="shared" si="6"/>
        <v>3</v>
      </c>
      <c r="C38" s="13">
        <v>27</v>
      </c>
      <c r="D38" s="26">
        <v>60.5</v>
      </c>
      <c r="E38" s="14">
        <f t="shared" si="9"/>
        <v>60.94166666666667</v>
      </c>
      <c r="F38" s="15">
        <f t="shared" si="0"/>
        <v>-0.44166666666667</v>
      </c>
      <c r="G38" s="15"/>
      <c r="H38" s="15"/>
      <c r="I38" s="21"/>
      <c r="J38" s="21"/>
      <c r="K38" s="18">
        <f t="shared" si="10"/>
        <v>-2.218634259259257</v>
      </c>
      <c r="L38" s="15">
        <f t="shared" si="8"/>
        <v>62.718634259259254</v>
      </c>
      <c r="M38" s="19">
        <v>3</v>
      </c>
      <c r="N38" s="19">
        <f t="shared" si="5"/>
        <v>1</v>
      </c>
      <c r="O38" s="20"/>
    </row>
    <row r="39" spans="1:15" ht="12.75">
      <c r="A39" s="25">
        <v>35886</v>
      </c>
      <c r="B39" s="13">
        <f t="shared" si="6"/>
        <v>4</v>
      </c>
      <c r="C39" s="13">
        <v>28</v>
      </c>
      <c r="D39" s="26">
        <v>55.2</v>
      </c>
      <c r="E39" s="14">
        <f t="shared" si="9"/>
        <v>60.94166666666667</v>
      </c>
      <c r="F39" s="15">
        <f t="shared" si="0"/>
        <v>-5.741666666666667</v>
      </c>
      <c r="G39" s="15"/>
      <c r="H39" s="15"/>
      <c r="I39" s="21"/>
      <c r="J39" s="21"/>
      <c r="K39" s="18">
        <f t="shared" si="10"/>
        <v>-5.001967592592584</v>
      </c>
      <c r="L39" s="15">
        <f t="shared" si="8"/>
        <v>60.20196759259259</v>
      </c>
      <c r="M39" s="19">
        <v>4</v>
      </c>
      <c r="N39" s="19">
        <f t="shared" si="5"/>
        <v>1</v>
      </c>
      <c r="O39" s="20"/>
    </row>
    <row r="40" spans="1:15" ht="12.75">
      <c r="A40" s="25">
        <v>35916</v>
      </c>
      <c r="B40" s="13">
        <f t="shared" si="6"/>
        <v>5</v>
      </c>
      <c r="C40" s="13">
        <v>29</v>
      </c>
      <c r="D40" s="26">
        <v>59.4</v>
      </c>
      <c r="E40" s="14">
        <f t="shared" si="9"/>
        <v>61.55833333333334</v>
      </c>
      <c r="F40" s="15">
        <f t="shared" si="0"/>
        <v>-2.1583333333333385</v>
      </c>
      <c r="G40" s="15"/>
      <c r="H40" s="15"/>
      <c r="I40" s="21"/>
      <c r="J40" s="21"/>
      <c r="K40" s="18">
        <f t="shared" si="10"/>
        <v>-0.6894675925925989</v>
      </c>
      <c r="L40" s="15">
        <f t="shared" si="8"/>
        <v>60.0894675925926</v>
      </c>
      <c r="M40" s="19">
        <v>5</v>
      </c>
      <c r="N40" s="19">
        <f t="shared" si="5"/>
        <v>1</v>
      </c>
      <c r="O40" s="20"/>
    </row>
    <row r="41" spans="1:15" ht="12.75">
      <c r="A41" s="25">
        <v>35947</v>
      </c>
      <c r="B41" s="13">
        <f t="shared" si="6"/>
        <v>6</v>
      </c>
      <c r="C41" s="13">
        <v>30</v>
      </c>
      <c r="D41" s="26">
        <v>59.9</v>
      </c>
      <c r="E41" s="14">
        <f t="shared" si="9"/>
        <v>61.458333333333336</v>
      </c>
      <c r="F41" s="15">
        <f t="shared" si="0"/>
        <v>-1.5583333333333371</v>
      </c>
      <c r="G41" s="15"/>
      <c r="H41" s="15"/>
      <c r="I41" s="21"/>
      <c r="J41" s="21"/>
      <c r="K41" s="18">
        <f t="shared" si="10"/>
        <v>-3.6311342592592655</v>
      </c>
      <c r="L41" s="15">
        <f t="shared" si="8"/>
        <v>63.53113425925926</v>
      </c>
      <c r="M41" s="19">
        <v>6</v>
      </c>
      <c r="N41" s="19">
        <f t="shared" si="5"/>
        <v>1</v>
      </c>
      <c r="O41" s="20"/>
    </row>
    <row r="42" spans="1:15" ht="12.75">
      <c r="A42" s="25">
        <v>35977</v>
      </c>
      <c r="B42" s="13">
        <f t="shared" si="6"/>
        <v>7</v>
      </c>
      <c r="C42" s="13">
        <v>31</v>
      </c>
      <c r="D42" s="26">
        <v>52.6</v>
      </c>
      <c r="E42" s="14">
        <f t="shared" si="9"/>
        <v>61.73333333333334</v>
      </c>
      <c r="F42" s="15">
        <f t="shared" si="0"/>
        <v>-9.13333333333334</v>
      </c>
      <c r="G42" s="15"/>
      <c r="H42" s="15"/>
      <c r="I42" s="21"/>
      <c r="J42" s="21"/>
      <c r="K42" s="18">
        <f t="shared" si="10"/>
        <v>-8.849189814814821</v>
      </c>
      <c r="L42" s="15">
        <f t="shared" si="8"/>
        <v>61.44918981481482</v>
      </c>
      <c r="M42" s="19">
        <v>7</v>
      </c>
      <c r="N42" s="19">
        <f t="shared" si="5"/>
        <v>1</v>
      </c>
      <c r="O42" s="20"/>
    </row>
    <row r="43" spans="1:15" ht="12.75">
      <c r="A43" s="25">
        <v>36008</v>
      </c>
      <c r="B43" s="13">
        <f t="shared" si="6"/>
        <v>8</v>
      </c>
      <c r="C43" s="13">
        <v>32</v>
      </c>
      <c r="D43" s="26">
        <v>41.1</v>
      </c>
      <c r="E43" s="14">
        <f t="shared" si="9"/>
        <v>0</v>
      </c>
      <c r="F43" s="15">
        <f t="shared" si="0"/>
        <v>0</v>
      </c>
      <c r="G43" s="15"/>
      <c r="H43" s="15"/>
      <c r="I43" s="21"/>
      <c r="J43" s="21"/>
      <c r="K43" s="18">
        <f t="shared" si="10"/>
        <v>-16.50613425925926</v>
      </c>
      <c r="L43" s="15">
        <f t="shared" si="8"/>
        <v>57.606134259259264</v>
      </c>
      <c r="M43" s="19">
        <v>8</v>
      </c>
      <c r="N43" s="19">
        <f t="shared" si="5"/>
        <v>0</v>
      </c>
      <c r="O43" s="20"/>
    </row>
    <row r="44" spans="1:15" ht="12.75">
      <c r="A44" s="25">
        <v>36039</v>
      </c>
      <c r="B44" s="13">
        <f t="shared" si="6"/>
        <v>9</v>
      </c>
      <c r="C44" s="13">
        <v>33</v>
      </c>
      <c r="D44" s="26">
        <v>56</v>
      </c>
      <c r="E44" s="14">
        <f t="shared" si="9"/>
        <v>0</v>
      </c>
      <c r="F44" s="15">
        <f aca="true" t="shared" si="11" ref="F44:F75">IF(N44=0,0,D44-E44)</f>
        <v>0</v>
      </c>
      <c r="G44" s="15"/>
      <c r="H44" s="15"/>
      <c r="I44" s="21"/>
      <c r="J44" s="21"/>
      <c r="K44" s="18">
        <f t="shared" si="10"/>
        <v>-2.764467592592595</v>
      </c>
      <c r="L44" s="15">
        <f t="shared" si="8"/>
        <v>58.764467592592595</v>
      </c>
      <c r="M44" s="19">
        <v>9</v>
      </c>
      <c r="N44" s="19">
        <f aca="true" t="shared" si="12" ref="N44:N75">IF(OR(C44&lt;$J$1,C44&gt;$J$2),0,1)</f>
        <v>0</v>
      </c>
      <c r="O44" s="20"/>
    </row>
    <row r="45" spans="1:15" ht="12.75">
      <c r="A45" s="25">
        <v>36069</v>
      </c>
      <c r="B45" s="13">
        <f aca="true" t="shared" si="13" ref="B45:B76">IF(B44=12,1,B44+1)</f>
        <v>10</v>
      </c>
      <c r="C45" s="13">
        <v>34</v>
      </c>
      <c r="D45" s="26">
        <v>72.1</v>
      </c>
      <c r="E45" s="14">
        <f t="shared" si="9"/>
        <v>0</v>
      </c>
      <c r="F45" s="15">
        <f t="shared" si="11"/>
        <v>0</v>
      </c>
      <c r="G45" s="15"/>
      <c r="H45" s="15"/>
      <c r="I45" s="21"/>
      <c r="J45" s="21"/>
      <c r="K45" s="18">
        <f t="shared" si="10"/>
        <v>5.698032407407404</v>
      </c>
      <c r="L45" s="15">
        <f t="shared" si="8"/>
        <v>66.40196759259258</v>
      </c>
      <c r="M45" s="19">
        <v>10</v>
      </c>
      <c r="N45" s="19">
        <f t="shared" si="12"/>
        <v>0</v>
      </c>
      <c r="O45" s="20"/>
    </row>
    <row r="46" spans="1:15" ht="12.75">
      <c r="A46" s="25">
        <v>36100</v>
      </c>
      <c r="B46" s="13">
        <f t="shared" si="13"/>
        <v>11</v>
      </c>
      <c r="C46" s="13">
        <v>35</v>
      </c>
      <c r="D46" s="26">
        <v>87.2</v>
      </c>
      <c r="E46" s="14">
        <f t="shared" si="9"/>
        <v>0</v>
      </c>
      <c r="F46" s="15">
        <f t="shared" si="11"/>
        <v>0</v>
      </c>
      <c r="G46" s="15"/>
      <c r="H46" s="15"/>
      <c r="I46" s="21"/>
      <c r="J46" s="21"/>
      <c r="K46" s="18">
        <f t="shared" si="10"/>
        <v>23.806365740740738</v>
      </c>
      <c r="L46" s="15">
        <f t="shared" si="8"/>
        <v>63.393634259259265</v>
      </c>
      <c r="M46" s="19">
        <v>11</v>
      </c>
      <c r="N46" s="19">
        <f t="shared" si="12"/>
        <v>0</v>
      </c>
      <c r="O46" s="20"/>
    </row>
    <row r="47" spans="1:15" ht="12.75">
      <c r="A47" s="25">
        <v>36130</v>
      </c>
      <c r="B47" s="13">
        <f t="shared" si="13"/>
        <v>12</v>
      </c>
      <c r="C47" s="13">
        <v>36</v>
      </c>
      <c r="D47" s="26">
        <v>95.6</v>
      </c>
      <c r="E47" s="14">
        <f t="shared" si="9"/>
        <v>0</v>
      </c>
      <c r="F47" s="15">
        <f t="shared" si="11"/>
        <v>0</v>
      </c>
      <c r="G47" s="15"/>
      <c r="H47" s="15"/>
      <c r="I47" s="21"/>
      <c r="J47" s="21"/>
      <c r="K47" s="18">
        <f t="shared" si="10"/>
        <v>29.94386574074074</v>
      </c>
      <c r="L47" s="15">
        <f t="shared" si="8"/>
        <v>65.65613425925926</v>
      </c>
      <c r="M47" s="19">
        <v>12</v>
      </c>
      <c r="N47" s="19">
        <f t="shared" si="12"/>
        <v>0</v>
      </c>
      <c r="O47" s="20"/>
    </row>
    <row r="48" spans="1:15" ht="12.75">
      <c r="A48" s="25"/>
      <c r="B48" s="13">
        <f t="shared" si="13"/>
        <v>1</v>
      </c>
      <c r="C48" s="13">
        <v>37</v>
      </c>
      <c r="D48" s="26"/>
      <c r="E48" s="14">
        <f t="shared" si="9"/>
        <v>0</v>
      </c>
      <c r="F48" s="15">
        <f t="shared" si="11"/>
        <v>0</v>
      </c>
      <c r="G48" s="15"/>
      <c r="H48" s="15"/>
      <c r="I48" s="21"/>
      <c r="J48" s="21"/>
      <c r="K48" s="18">
        <f t="shared" si="10"/>
        <v>-9.814467592592592</v>
      </c>
      <c r="L48" s="15">
        <f t="shared" si="8"/>
      </c>
      <c r="M48" s="19">
        <v>1</v>
      </c>
      <c r="N48" s="19">
        <f t="shared" si="12"/>
        <v>0</v>
      </c>
      <c r="O48" s="20"/>
    </row>
    <row r="49" spans="1:15" ht="12.75">
      <c r="A49" s="25"/>
      <c r="B49" s="13">
        <f t="shared" si="13"/>
        <v>2</v>
      </c>
      <c r="C49" s="13">
        <v>38</v>
      </c>
      <c r="D49" s="26"/>
      <c r="E49" s="14">
        <f t="shared" si="9"/>
        <v>0</v>
      </c>
      <c r="F49" s="15">
        <f t="shared" si="11"/>
        <v>0</v>
      </c>
      <c r="G49" s="15"/>
      <c r="H49" s="15"/>
      <c r="I49" s="21"/>
      <c r="J49" s="21"/>
      <c r="K49" s="18">
        <f t="shared" si="10"/>
        <v>-9.972800925925917</v>
      </c>
      <c r="L49" s="15">
        <f t="shared" si="8"/>
      </c>
      <c r="M49" s="19">
        <v>2</v>
      </c>
      <c r="N49" s="19">
        <f t="shared" si="12"/>
        <v>0</v>
      </c>
      <c r="O49" s="20"/>
    </row>
    <row r="50" spans="1:15" ht="12.75">
      <c r="A50" s="25"/>
      <c r="B50" s="13">
        <f t="shared" si="13"/>
        <v>3</v>
      </c>
      <c r="C50" s="13">
        <v>39</v>
      </c>
      <c r="D50" s="26"/>
      <c r="E50" s="14">
        <f aca="true" t="shared" si="14" ref="E50:E81">IF(N50=0,0,AVERAGE(D44:D55))</f>
        <v>0</v>
      </c>
      <c r="F50" s="15">
        <f t="shared" si="11"/>
        <v>0</v>
      </c>
      <c r="G50" s="15"/>
      <c r="H50" s="15"/>
      <c r="I50" s="21"/>
      <c r="J50" s="21"/>
      <c r="K50" s="18">
        <f t="shared" si="10"/>
        <v>-2.218634259259257</v>
      </c>
      <c r="L50" s="15">
        <f t="shared" si="8"/>
      </c>
      <c r="M50" s="19">
        <v>3</v>
      </c>
      <c r="N50" s="19">
        <f t="shared" si="12"/>
        <v>0</v>
      </c>
      <c r="O50" s="20"/>
    </row>
    <row r="51" spans="1:15" ht="12.75">
      <c r="A51" s="25"/>
      <c r="B51" s="13">
        <f t="shared" si="13"/>
        <v>4</v>
      </c>
      <c r="C51" s="13">
        <v>40</v>
      </c>
      <c r="D51" s="26"/>
      <c r="E51" s="14">
        <f t="shared" si="14"/>
        <v>0</v>
      </c>
      <c r="F51" s="15">
        <f t="shared" si="11"/>
        <v>0</v>
      </c>
      <c r="G51" s="15"/>
      <c r="H51" s="15"/>
      <c r="I51" s="21"/>
      <c r="J51" s="21"/>
      <c r="K51" s="18">
        <f t="shared" si="10"/>
        <v>-5.001967592592584</v>
      </c>
      <c r="L51" s="15">
        <f t="shared" si="8"/>
      </c>
      <c r="M51" s="19">
        <v>4</v>
      </c>
      <c r="N51" s="19">
        <f t="shared" si="12"/>
        <v>0</v>
      </c>
      <c r="O51" s="20"/>
    </row>
    <row r="52" spans="1:15" ht="12.75">
      <c r="A52" s="25"/>
      <c r="B52" s="13">
        <f t="shared" si="13"/>
        <v>5</v>
      </c>
      <c r="C52" s="13">
        <v>41</v>
      </c>
      <c r="D52" s="26"/>
      <c r="E52" s="14">
        <f t="shared" si="14"/>
        <v>0</v>
      </c>
      <c r="F52" s="15">
        <f t="shared" si="11"/>
        <v>0</v>
      </c>
      <c r="G52" s="15"/>
      <c r="H52" s="15"/>
      <c r="I52" s="21"/>
      <c r="J52" s="21"/>
      <c r="K52" s="18">
        <f t="shared" si="10"/>
        <v>-0.6894675925925989</v>
      </c>
      <c r="L52" s="15">
        <f t="shared" si="8"/>
      </c>
      <c r="M52" s="19">
        <v>5</v>
      </c>
      <c r="N52" s="19">
        <f t="shared" si="12"/>
        <v>0</v>
      </c>
      <c r="O52" s="20"/>
    </row>
    <row r="53" spans="1:15" ht="12.75">
      <c r="A53" s="25"/>
      <c r="B53" s="13">
        <f t="shared" si="13"/>
        <v>6</v>
      </c>
      <c r="C53" s="13">
        <v>42</v>
      </c>
      <c r="D53" s="26"/>
      <c r="E53" s="14">
        <f t="shared" si="14"/>
        <v>0</v>
      </c>
      <c r="F53" s="15">
        <f t="shared" si="11"/>
        <v>0</v>
      </c>
      <c r="G53" s="15"/>
      <c r="H53" s="15"/>
      <c r="I53" s="21"/>
      <c r="J53" s="21"/>
      <c r="K53" s="18">
        <f t="shared" si="10"/>
        <v>-3.6311342592592655</v>
      </c>
      <c r="L53" s="15">
        <f t="shared" si="8"/>
      </c>
      <c r="M53" s="19">
        <v>6</v>
      </c>
      <c r="N53" s="19">
        <f t="shared" si="12"/>
        <v>0</v>
      </c>
      <c r="O53" s="20"/>
    </row>
    <row r="54" spans="1:15" ht="12.75">
      <c r="A54" s="25"/>
      <c r="B54" s="13">
        <f t="shared" si="13"/>
        <v>7</v>
      </c>
      <c r="C54" s="13">
        <v>43</v>
      </c>
      <c r="D54" s="26"/>
      <c r="E54" s="14">
        <f t="shared" si="14"/>
        <v>0</v>
      </c>
      <c r="F54" s="15">
        <f t="shared" si="11"/>
        <v>0</v>
      </c>
      <c r="G54" s="15"/>
      <c r="H54" s="15"/>
      <c r="I54" s="21"/>
      <c r="J54" s="21"/>
      <c r="K54" s="18">
        <f t="shared" si="10"/>
        <v>-8.849189814814821</v>
      </c>
      <c r="L54" s="15">
        <f t="shared" si="8"/>
      </c>
      <c r="M54" s="19">
        <v>7</v>
      </c>
      <c r="N54" s="19">
        <f t="shared" si="12"/>
        <v>0</v>
      </c>
      <c r="O54" s="20"/>
    </row>
    <row r="55" spans="1:15" ht="12.75">
      <c r="A55" s="25"/>
      <c r="B55" s="13">
        <f t="shared" si="13"/>
        <v>8</v>
      </c>
      <c r="C55" s="13">
        <v>44</v>
      </c>
      <c r="D55" s="26"/>
      <c r="E55" s="14">
        <f t="shared" si="14"/>
        <v>0</v>
      </c>
      <c r="F55" s="15">
        <f t="shared" si="11"/>
        <v>0</v>
      </c>
      <c r="G55" s="15"/>
      <c r="H55" s="15"/>
      <c r="I55" s="21"/>
      <c r="J55" s="21"/>
      <c r="K55" s="18">
        <f t="shared" si="10"/>
        <v>-16.50613425925926</v>
      </c>
      <c r="L55" s="15">
        <f t="shared" si="8"/>
      </c>
      <c r="M55" s="19">
        <v>8</v>
      </c>
      <c r="N55" s="19">
        <f t="shared" si="12"/>
        <v>0</v>
      </c>
      <c r="O55" s="20"/>
    </row>
    <row r="56" spans="1:15" ht="12.75">
      <c r="A56" s="25"/>
      <c r="B56" s="13">
        <f t="shared" si="13"/>
        <v>9</v>
      </c>
      <c r="C56" s="13">
        <v>45</v>
      </c>
      <c r="D56" s="26"/>
      <c r="E56" s="14">
        <f t="shared" si="14"/>
        <v>0</v>
      </c>
      <c r="F56" s="15">
        <f t="shared" si="11"/>
        <v>0</v>
      </c>
      <c r="G56" s="15"/>
      <c r="H56" s="15"/>
      <c r="I56" s="21"/>
      <c r="J56" s="21"/>
      <c r="K56" s="18">
        <f t="shared" si="10"/>
        <v>-2.764467592592595</v>
      </c>
      <c r="L56" s="15">
        <f t="shared" si="8"/>
      </c>
      <c r="M56" s="19">
        <v>9</v>
      </c>
      <c r="N56" s="19">
        <f t="shared" si="12"/>
        <v>0</v>
      </c>
      <c r="O56" s="20"/>
    </row>
    <row r="57" spans="1:15" ht="12.75">
      <c r="A57" s="25"/>
      <c r="B57" s="13">
        <f t="shared" si="13"/>
        <v>10</v>
      </c>
      <c r="C57" s="13">
        <v>46</v>
      </c>
      <c r="D57" s="26"/>
      <c r="E57" s="14">
        <f t="shared" si="14"/>
        <v>0</v>
      </c>
      <c r="F57" s="15">
        <f t="shared" si="11"/>
        <v>0</v>
      </c>
      <c r="G57" s="15"/>
      <c r="H57" s="15"/>
      <c r="I57" s="21"/>
      <c r="J57" s="21"/>
      <c r="K57" s="18">
        <f t="shared" si="10"/>
        <v>5.698032407407404</v>
      </c>
      <c r="L57" s="15">
        <f t="shared" si="8"/>
      </c>
      <c r="M57" s="19">
        <v>10</v>
      </c>
      <c r="N57" s="19">
        <f t="shared" si="12"/>
        <v>0</v>
      </c>
      <c r="O57" s="20"/>
    </row>
    <row r="58" spans="1:15" ht="12.75">
      <c r="A58" s="25"/>
      <c r="B58" s="13">
        <f t="shared" si="13"/>
        <v>11</v>
      </c>
      <c r="C58" s="13">
        <v>47</v>
      </c>
      <c r="D58" s="26"/>
      <c r="E58" s="14">
        <f t="shared" si="14"/>
        <v>0</v>
      </c>
      <c r="F58" s="15">
        <f t="shared" si="11"/>
        <v>0</v>
      </c>
      <c r="G58" s="15"/>
      <c r="H58" s="15"/>
      <c r="I58" s="21"/>
      <c r="J58" s="21"/>
      <c r="K58" s="18">
        <f t="shared" si="10"/>
        <v>23.806365740740738</v>
      </c>
      <c r="L58" s="15">
        <f t="shared" si="8"/>
      </c>
      <c r="M58" s="19">
        <v>11</v>
      </c>
      <c r="N58" s="19">
        <f t="shared" si="12"/>
        <v>0</v>
      </c>
      <c r="O58" s="20"/>
    </row>
    <row r="59" spans="1:15" ht="12.75">
      <c r="A59" s="25"/>
      <c r="B59" s="13">
        <f t="shared" si="13"/>
        <v>12</v>
      </c>
      <c r="C59" s="13">
        <v>48</v>
      </c>
      <c r="D59" s="26"/>
      <c r="E59" s="14">
        <f t="shared" si="14"/>
        <v>0</v>
      </c>
      <c r="F59" s="15">
        <f t="shared" si="11"/>
        <v>0</v>
      </c>
      <c r="G59" s="15"/>
      <c r="H59" s="15"/>
      <c r="I59" s="21"/>
      <c r="J59" s="21"/>
      <c r="K59" s="18">
        <f t="shared" si="10"/>
        <v>29.94386574074074</v>
      </c>
      <c r="L59" s="15">
        <f t="shared" si="8"/>
      </c>
      <c r="M59" s="19">
        <v>12</v>
      </c>
      <c r="N59" s="19">
        <f t="shared" si="12"/>
        <v>0</v>
      </c>
      <c r="O59" s="20"/>
    </row>
    <row r="60" spans="1:15" ht="12.75">
      <c r="A60" s="25"/>
      <c r="B60" s="13">
        <f t="shared" si="13"/>
        <v>1</v>
      </c>
      <c r="C60" s="13">
        <v>49</v>
      </c>
      <c r="D60" s="26"/>
      <c r="E60" s="14">
        <f t="shared" si="14"/>
        <v>0</v>
      </c>
      <c r="F60" s="15">
        <f t="shared" si="11"/>
        <v>0</v>
      </c>
      <c r="G60" s="15"/>
      <c r="H60" s="15"/>
      <c r="I60" s="21"/>
      <c r="J60" s="21"/>
      <c r="K60" s="18">
        <f t="shared" si="10"/>
        <v>-9.814467592592592</v>
      </c>
      <c r="L60" s="15">
        <f t="shared" si="8"/>
      </c>
      <c r="M60" s="19">
        <v>1</v>
      </c>
      <c r="N60" s="19">
        <f t="shared" si="12"/>
        <v>0</v>
      </c>
      <c r="O60" s="20"/>
    </row>
    <row r="61" spans="1:15" ht="12.75">
      <c r="A61" s="25"/>
      <c r="B61" s="13">
        <f t="shared" si="13"/>
        <v>2</v>
      </c>
      <c r="C61" s="13">
        <v>50</v>
      </c>
      <c r="D61" s="26"/>
      <c r="E61" s="14">
        <f t="shared" si="14"/>
        <v>0</v>
      </c>
      <c r="F61" s="15">
        <f t="shared" si="11"/>
        <v>0</v>
      </c>
      <c r="G61" s="15"/>
      <c r="H61" s="15"/>
      <c r="I61" s="21"/>
      <c r="J61" s="21"/>
      <c r="K61" s="18">
        <f t="shared" si="10"/>
        <v>-9.972800925925917</v>
      </c>
      <c r="L61" s="15">
        <f t="shared" si="8"/>
      </c>
      <c r="M61" s="19">
        <v>2</v>
      </c>
      <c r="N61" s="19">
        <f t="shared" si="12"/>
        <v>0</v>
      </c>
      <c r="O61" s="20"/>
    </row>
    <row r="62" spans="1:15" ht="12.75">
      <c r="A62" s="25"/>
      <c r="B62" s="13">
        <f t="shared" si="13"/>
        <v>3</v>
      </c>
      <c r="C62" s="13">
        <v>51</v>
      </c>
      <c r="D62" s="26"/>
      <c r="E62" s="14">
        <f t="shared" si="14"/>
        <v>0</v>
      </c>
      <c r="F62" s="15">
        <f t="shared" si="11"/>
        <v>0</v>
      </c>
      <c r="G62" s="15"/>
      <c r="H62" s="15"/>
      <c r="I62" s="21"/>
      <c r="J62" s="21"/>
      <c r="K62" s="18">
        <f t="shared" si="10"/>
        <v>-2.218634259259257</v>
      </c>
      <c r="L62" s="15">
        <f t="shared" si="8"/>
      </c>
      <c r="M62" s="19">
        <v>3</v>
      </c>
      <c r="N62" s="19">
        <f t="shared" si="12"/>
        <v>0</v>
      </c>
      <c r="O62" s="20"/>
    </row>
    <row r="63" spans="1:15" ht="12.75">
      <c r="A63" s="25"/>
      <c r="B63" s="13">
        <f t="shared" si="13"/>
        <v>4</v>
      </c>
      <c r="C63" s="13">
        <v>52</v>
      </c>
      <c r="D63" s="26"/>
      <c r="E63" s="14">
        <f t="shared" si="14"/>
        <v>0</v>
      </c>
      <c r="F63" s="15">
        <f t="shared" si="11"/>
        <v>0</v>
      </c>
      <c r="G63" s="15"/>
      <c r="H63" s="15"/>
      <c r="I63" s="21"/>
      <c r="J63" s="21"/>
      <c r="K63" s="18">
        <f t="shared" si="10"/>
        <v>-5.001967592592584</v>
      </c>
      <c r="L63" s="15">
        <f t="shared" si="8"/>
      </c>
      <c r="M63" s="19">
        <v>4</v>
      </c>
      <c r="N63" s="19">
        <f t="shared" si="12"/>
        <v>0</v>
      </c>
      <c r="O63" s="20"/>
    </row>
    <row r="64" spans="1:15" ht="12.75">
      <c r="A64" s="25"/>
      <c r="B64" s="13">
        <f t="shared" si="13"/>
        <v>5</v>
      </c>
      <c r="C64" s="13">
        <v>53</v>
      </c>
      <c r="D64" s="26"/>
      <c r="E64" s="14">
        <f t="shared" si="14"/>
        <v>0</v>
      </c>
      <c r="F64" s="15">
        <f t="shared" si="11"/>
        <v>0</v>
      </c>
      <c r="G64" s="15"/>
      <c r="H64" s="15"/>
      <c r="I64" s="21"/>
      <c r="J64" s="21"/>
      <c r="K64" s="18">
        <f t="shared" si="10"/>
        <v>-0.6894675925925989</v>
      </c>
      <c r="L64" s="15">
        <f t="shared" si="8"/>
      </c>
      <c r="M64" s="19">
        <v>5</v>
      </c>
      <c r="N64" s="19">
        <f t="shared" si="12"/>
        <v>0</v>
      </c>
      <c r="O64" s="20"/>
    </row>
    <row r="65" spans="1:15" ht="12.75">
      <c r="A65" s="25"/>
      <c r="B65" s="13">
        <f t="shared" si="13"/>
        <v>6</v>
      </c>
      <c r="C65" s="13">
        <v>54</v>
      </c>
      <c r="D65" s="26"/>
      <c r="E65" s="14">
        <f t="shared" si="14"/>
        <v>0</v>
      </c>
      <c r="F65" s="15">
        <f t="shared" si="11"/>
        <v>0</v>
      </c>
      <c r="G65" s="15"/>
      <c r="H65" s="15"/>
      <c r="I65" s="21"/>
      <c r="J65" s="21"/>
      <c r="K65" s="18">
        <f t="shared" si="10"/>
        <v>-3.6311342592592655</v>
      </c>
      <c r="L65" s="15">
        <f t="shared" si="8"/>
      </c>
      <c r="M65" s="19">
        <v>6</v>
      </c>
      <c r="N65" s="19">
        <f t="shared" si="12"/>
        <v>0</v>
      </c>
      <c r="O65" s="20"/>
    </row>
    <row r="66" spans="1:15" ht="12.75">
      <c r="A66" s="25"/>
      <c r="B66" s="13">
        <f t="shared" si="13"/>
        <v>7</v>
      </c>
      <c r="C66" s="13">
        <v>55</v>
      </c>
      <c r="D66" s="26"/>
      <c r="E66" s="14">
        <f t="shared" si="14"/>
        <v>0</v>
      </c>
      <c r="F66" s="15">
        <f t="shared" si="11"/>
        <v>0</v>
      </c>
      <c r="G66" s="15"/>
      <c r="H66" s="15"/>
      <c r="I66" s="21"/>
      <c r="J66" s="21"/>
      <c r="K66" s="18">
        <f t="shared" si="10"/>
        <v>-8.849189814814821</v>
      </c>
      <c r="L66" s="15">
        <f t="shared" si="8"/>
      </c>
      <c r="M66" s="19">
        <v>7</v>
      </c>
      <c r="N66" s="19">
        <f t="shared" si="12"/>
        <v>0</v>
      </c>
      <c r="O66" s="20"/>
    </row>
    <row r="67" spans="1:15" ht="12.75">
      <c r="A67" s="25"/>
      <c r="B67" s="13">
        <f t="shared" si="13"/>
        <v>8</v>
      </c>
      <c r="C67" s="13">
        <v>56</v>
      </c>
      <c r="D67" s="26"/>
      <c r="E67" s="14">
        <f t="shared" si="14"/>
        <v>0</v>
      </c>
      <c r="F67" s="15">
        <f t="shared" si="11"/>
        <v>0</v>
      </c>
      <c r="G67" s="15"/>
      <c r="H67" s="15"/>
      <c r="I67" s="21"/>
      <c r="J67" s="21"/>
      <c r="K67" s="18">
        <f t="shared" si="10"/>
        <v>-16.50613425925926</v>
      </c>
      <c r="L67" s="15">
        <f t="shared" si="8"/>
      </c>
      <c r="M67" s="19">
        <v>8</v>
      </c>
      <c r="N67" s="19">
        <f t="shared" si="12"/>
        <v>0</v>
      </c>
      <c r="O67" s="20"/>
    </row>
    <row r="68" spans="1:15" ht="12.75">
      <c r="A68" s="25"/>
      <c r="B68" s="13">
        <f t="shared" si="13"/>
        <v>9</v>
      </c>
      <c r="C68" s="13">
        <v>57</v>
      </c>
      <c r="D68" s="26"/>
      <c r="E68" s="14">
        <f t="shared" si="14"/>
        <v>0</v>
      </c>
      <c r="F68" s="15">
        <f t="shared" si="11"/>
        <v>0</v>
      </c>
      <c r="G68" s="15"/>
      <c r="H68" s="15"/>
      <c r="I68" s="21"/>
      <c r="J68" s="21"/>
      <c r="K68" s="18">
        <f t="shared" si="10"/>
        <v>-2.764467592592595</v>
      </c>
      <c r="L68" s="15">
        <f t="shared" si="8"/>
      </c>
      <c r="M68" s="19">
        <v>9</v>
      </c>
      <c r="N68" s="19">
        <f t="shared" si="12"/>
        <v>0</v>
      </c>
      <c r="O68" s="20"/>
    </row>
    <row r="69" spans="1:15" ht="12.75">
      <c r="A69" s="25"/>
      <c r="B69" s="13">
        <f t="shared" si="13"/>
        <v>10</v>
      </c>
      <c r="C69" s="13">
        <v>58</v>
      </c>
      <c r="D69" s="26"/>
      <c r="E69" s="14">
        <f t="shared" si="14"/>
        <v>0</v>
      </c>
      <c r="F69" s="15">
        <f t="shared" si="11"/>
        <v>0</v>
      </c>
      <c r="G69" s="15"/>
      <c r="H69" s="15"/>
      <c r="I69" s="21"/>
      <c r="J69" s="21"/>
      <c r="K69" s="18">
        <f t="shared" si="10"/>
        <v>5.698032407407404</v>
      </c>
      <c r="L69" s="15">
        <f t="shared" si="8"/>
      </c>
      <c r="M69" s="19">
        <v>10</v>
      </c>
      <c r="N69" s="19">
        <f t="shared" si="12"/>
        <v>0</v>
      </c>
      <c r="O69" s="20"/>
    </row>
    <row r="70" spans="1:15" ht="12.75">
      <c r="A70" s="25"/>
      <c r="B70" s="13">
        <f t="shared" si="13"/>
        <v>11</v>
      </c>
      <c r="C70" s="13">
        <v>59</v>
      </c>
      <c r="D70" s="26"/>
      <c r="E70" s="14">
        <f t="shared" si="14"/>
        <v>0</v>
      </c>
      <c r="F70" s="15">
        <f t="shared" si="11"/>
        <v>0</v>
      </c>
      <c r="G70" s="15"/>
      <c r="H70" s="15"/>
      <c r="I70" s="21"/>
      <c r="J70" s="21"/>
      <c r="K70" s="18">
        <f t="shared" si="10"/>
        <v>23.806365740740738</v>
      </c>
      <c r="L70" s="15">
        <f t="shared" si="8"/>
      </c>
      <c r="M70" s="19">
        <v>11</v>
      </c>
      <c r="N70" s="19">
        <f t="shared" si="12"/>
        <v>0</v>
      </c>
      <c r="O70" s="20"/>
    </row>
    <row r="71" spans="1:15" ht="12.75">
      <c r="A71" s="25"/>
      <c r="B71" s="13">
        <f t="shared" si="13"/>
        <v>12</v>
      </c>
      <c r="C71" s="13">
        <v>60</v>
      </c>
      <c r="D71" s="26"/>
      <c r="E71" s="14">
        <f t="shared" si="14"/>
        <v>0</v>
      </c>
      <c r="F71" s="15">
        <f t="shared" si="11"/>
        <v>0</v>
      </c>
      <c r="G71" s="15"/>
      <c r="H71" s="15"/>
      <c r="I71" s="21"/>
      <c r="J71" s="21"/>
      <c r="K71" s="18">
        <f t="shared" si="10"/>
        <v>29.94386574074074</v>
      </c>
      <c r="L71" s="15">
        <f t="shared" si="8"/>
      </c>
      <c r="M71" s="19">
        <v>12</v>
      </c>
      <c r="N71" s="19">
        <f t="shared" si="12"/>
        <v>0</v>
      </c>
      <c r="O71" s="20"/>
    </row>
    <row r="72" spans="1:15" ht="12.75">
      <c r="A72" s="25"/>
      <c r="B72" s="13">
        <f t="shared" si="13"/>
        <v>1</v>
      </c>
      <c r="C72" s="13">
        <v>61</v>
      </c>
      <c r="D72" s="26"/>
      <c r="E72" s="14">
        <f t="shared" si="14"/>
        <v>0</v>
      </c>
      <c r="F72" s="15">
        <f t="shared" si="11"/>
        <v>0</v>
      </c>
      <c r="G72" s="15"/>
      <c r="H72" s="15"/>
      <c r="I72" s="21"/>
      <c r="J72" s="21"/>
      <c r="K72" s="18">
        <f t="shared" si="10"/>
        <v>-9.814467592592592</v>
      </c>
      <c r="L72" s="15">
        <f t="shared" si="8"/>
      </c>
      <c r="M72" s="19">
        <v>1</v>
      </c>
      <c r="N72" s="19">
        <f t="shared" si="12"/>
        <v>0</v>
      </c>
      <c r="O72" s="20"/>
    </row>
    <row r="73" spans="1:15" ht="12.75">
      <c r="A73" s="25"/>
      <c r="B73" s="13">
        <f t="shared" si="13"/>
        <v>2</v>
      </c>
      <c r="C73" s="13">
        <v>62</v>
      </c>
      <c r="D73" s="26"/>
      <c r="E73" s="14">
        <f t="shared" si="14"/>
        <v>0</v>
      </c>
      <c r="F73" s="15">
        <f t="shared" si="11"/>
        <v>0</v>
      </c>
      <c r="G73" s="15"/>
      <c r="H73" s="15"/>
      <c r="I73" s="21"/>
      <c r="J73" s="21"/>
      <c r="K73" s="18">
        <f t="shared" si="10"/>
        <v>-9.972800925925917</v>
      </c>
      <c r="L73" s="15">
        <f t="shared" si="8"/>
      </c>
      <c r="M73" s="19">
        <v>2</v>
      </c>
      <c r="N73" s="19">
        <f t="shared" si="12"/>
        <v>0</v>
      </c>
      <c r="O73" s="20"/>
    </row>
    <row r="74" spans="1:15" ht="12.75">
      <c r="A74" s="25"/>
      <c r="B74" s="13">
        <f t="shared" si="13"/>
        <v>3</v>
      </c>
      <c r="C74" s="13">
        <v>63</v>
      </c>
      <c r="D74" s="26"/>
      <c r="E74" s="14">
        <f t="shared" si="14"/>
        <v>0</v>
      </c>
      <c r="F74" s="15">
        <f t="shared" si="11"/>
        <v>0</v>
      </c>
      <c r="G74" s="15"/>
      <c r="H74" s="15"/>
      <c r="I74" s="21"/>
      <c r="J74" s="21"/>
      <c r="K74" s="18">
        <f t="shared" si="10"/>
        <v>-2.218634259259257</v>
      </c>
      <c r="L74" s="15">
        <f t="shared" si="8"/>
      </c>
      <c r="M74" s="19">
        <v>3</v>
      </c>
      <c r="N74" s="19">
        <f t="shared" si="12"/>
        <v>0</v>
      </c>
      <c r="O74" s="20"/>
    </row>
    <row r="75" spans="1:15" ht="12.75">
      <c r="A75" s="25"/>
      <c r="B75" s="13">
        <f t="shared" si="13"/>
        <v>4</v>
      </c>
      <c r="C75" s="13">
        <v>64</v>
      </c>
      <c r="D75" s="26"/>
      <c r="E75" s="14">
        <f t="shared" si="14"/>
        <v>0</v>
      </c>
      <c r="F75" s="15">
        <f t="shared" si="11"/>
        <v>0</v>
      </c>
      <c r="G75" s="15"/>
      <c r="H75" s="15"/>
      <c r="I75" s="21"/>
      <c r="J75" s="21"/>
      <c r="K75" s="18">
        <f t="shared" si="10"/>
        <v>-5.001967592592584</v>
      </c>
      <c r="L75" s="15">
        <f t="shared" si="8"/>
      </c>
      <c r="M75" s="19">
        <v>4</v>
      </c>
      <c r="N75" s="19">
        <f t="shared" si="12"/>
        <v>0</v>
      </c>
      <c r="O75" s="20"/>
    </row>
    <row r="76" spans="1:15" ht="12.75">
      <c r="A76" s="25"/>
      <c r="B76" s="13">
        <f t="shared" si="13"/>
        <v>5</v>
      </c>
      <c r="C76" s="13">
        <v>65</v>
      </c>
      <c r="D76" s="26"/>
      <c r="E76" s="14">
        <f t="shared" si="14"/>
        <v>0</v>
      </c>
      <c r="F76" s="15">
        <f aca="true" t="shared" si="15" ref="F76:F107">IF(N76=0,0,D76-E76)</f>
        <v>0</v>
      </c>
      <c r="G76" s="15"/>
      <c r="H76" s="15"/>
      <c r="I76" s="21"/>
      <c r="J76" s="21"/>
      <c r="K76" s="18">
        <f t="shared" si="10"/>
        <v>-0.6894675925925989</v>
      </c>
      <c r="L76" s="15">
        <f t="shared" si="8"/>
      </c>
      <c r="M76" s="19">
        <v>5</v>
      </c>
      <c r="N76" s="19">
        <f aca="true" t="shared" si="16" ref="N76:N107">IF(OR(C76&lt;$J$1,C76&gt;$J$2),0,1)</f>
        <v>0</v>
      </c>
      <c r="O76" s="20"/>
    </row>
    <row r="77" spans="1:15" ht="12.75">
      <c r="A77" s="25"/>
      <c r="B77" s="13">
        <f aca="true" t="shared" si="17" ref="B77:B108">IF(B76=12,1,B76+1)</f>
        <v>6</v>
      </c>
      <c r="C77" s="13">
        <v>66</v>
      </c>
      <c r="D77" s="26"/>
      <c r="E77" s="14">
        <f t="shared" si="14"/>
        <v>0</v>
      </c>
      <c r="F77" s="15">
        <f t="shared" si="15"/>
        <v>0</v>
      </c>
      <c r="G77" s="15"/>
      <c r="H77" s="15"/>
      <c r="I77" s="21"/>
      <c r="J77" s="21"/>
      <c r="K77" s="18">
        <f t="shared" si="10"/>
        <v>-3.6311342592592655</v>
      </c>
      <c r="L77" s="15">
        <f aca="true" t="shared" si="18" ref="L77:L131">IF(C77&gt;$J$3,"",+D77-K77)</f>
      </c>
      <c r="M77" s="19">
        <v>6</v>
      </c>
      <c r="N77" s="19">
        <f t="shared" si="16"/>
        <v>0</v>
      </c>
      <c r="O77" s="20"/>
    </row>
    <row r="78" spans="1:15" ht="12.75">
      <c r="A78" s="25"/>
      <c r="B78" s="13">
        <f t="shared" si="17"/>
        <v>7</v>
      </c>
      <c r="C78" s="13">
        <v>67</v>
      </c>
      <c r="D78" s="26"/>
      <c r="E78" s="14">
        <f t="shared" si="14"/>
        <v>0</v>
      </c>
      <c r="F78" s="15">
        <f t="shared" si="15"/>
        <v>0</v>
      </c>
      <c r="G78" s="15"/>
      <c r="H78" s="15"/>
      <c r="I78" s="21"/>
      <c r="J78" s="21"/>
      <c r="K78" s="18">
        <f t="shared" si="10"/>
        <v>-8.849189814814821</v>
      </c>
      <c r="L78" s="15">
        <f t="shared" si="18"/>
      </c>
      <c r="M78" s="19">
        <v>7</v>
      </c>
      <c r="N78" s="19">
        <f t="shared" si="16"/>
        <v>0</v>
      </c>
      <c r="O78" s="20"/>
    </row>
    <row r="79" spans="1:15" ht="12.75">
      <c r="A79" s="25"/>
      <c r="B79" s="13">
        <f t="shared" si="17"/>
        <v>8</v>
      </c>
      <c r="C79" s="13">
        <v>68</v>
      </c>
      <c r="D79" s="26"/>
      <c r="E79" s="14">
        <f t="shared" si="14"/>
        <v>0</v>
      </c>
      <c r="F79" s="15">
        <f t="shared" si="15"/>
        <v>0</v>
      </c>
      <c r="G79" s="15"/>
      <c r="H79" s="15"/>
      <c r="I79" s="21"/>
      <c r="J79" s="21"/>
      <c r="K79" s="18">
        <f t="shared" si="10"/>
        <v>-16.50613425925926</v>
      </c>
      <c r="L79" s="15">
        <f t="shared" si="18"/>
      </c>
      <c r="M79" s="19">
        <v>8</v>
      </c>
      <c r="N79" s="19">
        <f t="shared" si="16"/>
        <v>0</v>
      </c>
      <c r="O79" s="20"/>
    </row>
    <row r="80" spans="1:15" ht="12.75">
      <c r="A80" s="25"/>
      <c r="B80" s="13">
        <f t="shared" si="17"/>
        <v>9</v>
      </c>
      <c r="C80" s="13">
        <v>69</v>
      </c>
      <c r="D80" s="26"/>
      <c r="E80" s="14">
        <f t="shared" si="14"/>
        <v>0</v>
      </c>
      <c r="F80" s="15">
        <f t="shared" si="15"/>
        <v>0</v>
      </c>
      <c r="G80" s="15"/>
      <c r="H80" s="15"/>
      <c r="I80" s="21"/>
      <c r="J80" s="21"/>
      <c r="K80" s="18">
        <f t="shared" si="10"/>
        <v>-2.764467592592595</v>
      </c>
      <c r="L80" s="15">
        <f t="shared" si="18"/>
      </c>
      <c r="M80" s="19">
        <v>9</v>
      </c>
      <c r="N80" s="19">
        <f t="shared" si="16"/>
        <v>0</v>
      </c>
      <c r="O80" s="20"/>
    </row>
    <row r="81" spans="1:15" ht="12.75">
      <c r="A81" s="25"/>
      <c r="B81" s="13">
        <f t="shared" si="17"/>
        <v>10</v>
      </c>
      <c r="C81" s="13">
        <v>70</v>
      </c>
      <c r="D81" s="26"/>
      <c r="E81" s="14">
        <f t="shared" si="14"/>
        <v>0</v>
      </c>
      <c r="F81" s="15">
        <f t="shared" si="15"/>
        <v>0</v>
      </c>
      <c r="G81" s="15"/>
      <c r="H81" s="15"/>
      <c r="I81" s="21"/>
      <c r="J81" s="21"/>
      <c r="K81" s="18">
        <f t="shared" si="10"/>
        <v>5.698032407407404</v>
      </c>
      <c r="L81" s="15">
        <f t="shared" si="18"/>
      </c>
      <c r="M81" s="19">
        <v>10</v>
      </c>
      <c r="N81" s="19">
        <f t="shared" si="16"/>
        <v>0</v>
      </c>
      <c r="O81" s="20"/>
    </row>
    <row r="82" spans="1:15" ht="12.75">
      <c r="A82" s="25"/>
      <c r="B82" s="13">
        <f t="shared" si="17"/>
        <v>11</v>
      </c>
      <c r="C82" s="13">
        <v>71</v>
      </c>
      <c r="D82" s="26"/>
      <c r="E82" s="14">
        <f aca="true" t="shared" si="19" ref="E82:E113">IF(N82=0,0,AVERAGE(D76:D87))</f>
        <v>0</v>
      </c>
      <c r="F82" s="15">
        <f t="shared" si="15"/>
        <v>0</v>
      </c>
      <c r="G82" s="15"/>
      <c r="H82" s="15"/>
      <c r="I82" s="21"/>
      <c r="J82" s="21"/>
      <c r="K82" s="18">
        <f t="shared" si="10"/>
        <v>23.806365740740738</v>
      </c>
      <c r="L82" s="15">
        <f t="shared" si="18"/>
      </c>
      <c r="M82" s="19">
        <v>11</v>
      </c>
      <c r="N82" s="19">
        <f t="shared" si="16"/>
        <v>0</v>
      </c>
      <c r="O82" s="20"/>
    </row>
    <row r="83" spans="1:15" ht="12.75">
      <c r="A83" s="25"/>
      <c r="B83" s="13">
        <f t="shared" si="17"/>
        <v>12</v>
      </c>
      <c r="C83" s="13">
        <v>72</v>
      </c>
      <c r="D83" s="26"/>
      <c r="E83" s="14">
        <f t="shared" si="19"/>
        <v>0</v>
      </c>
      <c r="F83" s="15">
        <f t="shared" si="15"/>
        <v>0</v>
      </c>
      <c r="G83" s="15"/>
      <c r="H83" s="15"/>
      <c r="I83" s="21"/>
      <c r="J83" s="21"/>
      <c r="K83" s="18">
        <f t="shared" si="10"/>
        <v>29.94386574074074</v>
      </c>
      <c r="L83" s="15">
        <f t="shared" si="18"/>
      </c>
      <c r="M83" s="19">
        <v>12</v>
      </c>
      <c r="N83" s="19">
        <f t="shared" si="16"/>
        <v>0</v>
      </c>
      <c r="O83" s="20"/>
    </row>
    <row r="84" spans="1:15" ht="12.75">
      <c r="A84" s="25"/>
      <c r="B84" s="13">
        <f t="shared" si="17"/>
        <v>1</v>
      </c>
      <c r="C84" s="13">
        <v>73</v>
      </c>
      <c r="D84" s="26"/>
      <c r="E84" s="14">
        <f t="shared" si="19"/>
        <v>0</v>
      </c>
      <c r="F84" s="15">
        <f t="shared" si="15"/>
        <v>0</v>
      </c>
      <c r="G84" s="15"/>
      <c r="H84" s="15"/>
      <c r="I84" s="21"/>
      <c r="J84" s="21"/>
      <c r="K84" s="18">
        <f t="shared" si="10"/>
        <v>-9.814467592592592</v>
      </c>
      <c r="L84" s="15">
        <f t="shared" si="18"/>
      </c>
      <c r="M84" s="19">
        <v>1</v>
      </c>
      <c r="N84" s="19">
        <f t="shared" si="16"/>
        <v>0</v>
      </c>
      <c r="O84" s="20"/>
    </row>
    <row r="85" spans="1:15" ht="12.75">
      <c r="A85" s="25"/>
      <c r="B85" s="13">
        <f t="shared" si="17"/>
        <v>2</v>
      </c>
      <c r="C85" s="13">
        <v>74</v>
      </c>
      <c r="D85" s="26"/>
      <c r="E85" s="14">
        <f t="shared" si="19"/>
        <v>0</v>
      </c>
      <c r="F85" s="15">
        <f t="shared" si="15"/>
        <v>0</v>
      </c>
      <c r="G85" s="15"/>
      <c r="H85" s="15"/>
      <c r="I85" s="21"/>
      <c r="J85" s="21"/>
      <c r="K85" s="18">
        <f t="shared" si="10"/>
        <v>-9.972800925925917</v>
      </c>
      <c r="L85" s="15">
        <f t="shared" si="18"/>
      </c>
      <c r="M85" s="19">
        <v>2</v>
      </c>
      <c r="N85" s="19">
        <f t="shared" si="16"/>
        <v>0</v>
      </c>
      <c r="O85" s="20"/>
    </row>
    <row r="86" spans="1:15" ht="12.75">
      <c r="A86" s="25"/>
      <c r="B86" s="13">
        <f t="shared" si="17"/>
        <v>3</v>
      </c>
      <c r="C86" s="13">
        <v>75</v>
      </c>
      <c r="D86" s="26"/>
      <c r="E86" s="14">
        <f t="shared" si="19"/>
        <v>0</v>
      </c>
      <c r="F86" s="15">
        <f t="shared" si="15"/>
        <v>0</v>
      </c>
      <c r="G86" s="15"/>
      <c r="H86" s="15"/>
      <c r="I86" s="21"/>
      <c r="J86" s="21"/>
      <c r="K86" s="18">
        <f t="shared" si="10"/>
        <v>-2.218634259259257</v>
      </c>
      <c r="L86" s="15">
        <f t="shared" si="18"/>
      </c>
      <c r="M86" s="19">
        <v>3</v>
      </c>
      <c r="N86" s="19">
        <f t="shared" si="16"/>
        <v>0</v>
      </c>
      <c r="O86" s="20"/>
    </row>
    <row r="87" spans="1:15" ht="12.75">
      <c r="A87" s="25"/>
      <c r="B87" s="13">
        <f t="shared" si="17"/>
        <v>4</v>
      </c>
      <c r="C87" s="13">
        <v>76</v>
      </c>
      <c r="D87" s="26"/>
      <c r="E87" s="14">
        <f t="shared" si="19"/>
        <v>0</v>
      </c>
      <c r="F87" s="15">
        <f t="shared" si="15"/>
        <v>0</v>
      </c>
      <c r="G87" s="15"/>
      <c r="H87" s="15"/>
      <c r="I87" s="21"/>
      <c r="J87" s="21"/>
      <c r="K87" s="18">
        <f t="shared" si="10"/>
        <v>-5.001967592592584</v>
      </c>
      <c r="L87" s="15">
        <f t="shared" si="18"/>
      </c>
      <c r="M87" s="19">
        <v>4</v>
      </c>
      <c r="N87" s="19">
        <f t="shared" si="16"/>
        <v>0</v>
      </c>
      <c r="O87" s="20"/>
    </row>
    <row r="88" spans="1:15" ht="12.75">
      <c r="A88" s="25"/>
      <c r="B88" s="13">
        <f t="shared" si="17"/>
        <v>5</v>
      </c>
      <c r="C88" s="13">
        <v>77</v>
      </c>
      <c r="D88" s="26"/>
      <c r="E88" s="14">
        <f t="shared" si="19"/>
        <v>0</v>
      </c>
      <c r="F88" s="15">
        <f t="shared" si="15"/>
        <v>0</v>
      </c>
      <c r="G88" s="15"/>
      <c r="H88" s="15"/>
      <c r="I88" s="21"/>
      <c r="J88" s="21"/>
      <c r="K88" s="18">
        <f t="shared" si="10"/>
        <v>-0.6894675925925989</v>
      </c>
      <c r="L88" s="15">
        <f t="shared" si="18"/>
      </c>
      <c r="M88" s="19">
        <v>5</v>
      </c>
      <c r="N88" s="19">
        <f t="shared" si="16"/>
        <v>0</v>
      </c>
      <c r="O88" s="20"/>
    </row>
    <row r="89" spans="1:15" ht="12.75">
      <c r="A89" s="25"/>
      <c r="B89" s="13">
        <f t="shared" si="17"/>
        <v>6</v>
      </c>
      <c r="C89" s="13">
        <v>78</v>
      </c>
      <c r="D89" s="26"/>
      <c r="E89" s="14">
        <f t="shared" si="19"/>
        <v>0</v>
      </c>
      <c r="F89" s="15">
        <f t="shared" si="15"/>
        <v>0</v>
      </c>
      <c r="G89" s="15"/>
      <c r="H89" s="15"/>
      <c r="I89" s="21"/>
      <c r="J89" s="21"/>
      <c r="K89" s="18">
        <f aca="true" t="shared" si="20" ref="K89:K131">K77</f>
        <v>-3.6311342592592655</v>
      </c>
      <c r="L89" s="15">
        <f t="shared" si="18"/>
      </c>
      <c r="M89" s="19">
        <v>6</v>
      </c>
      <c r="N89" s="19">
        <f t="shared" si="16"/>
        <v>0</v>
      </c>
      <c r="O89" s="20"/>
    </row>
    <row r="90" spans="1:15" ht="12.75">
      <c r="A90" s="25"/>
      <c r="B90" s="13">
        <f t="shared" si="17"/>
        <v>7</v>
      </c>
      <c r="C90" s="13">
        <v>79</v>
      </c>
      <c r="D90" s="26"/>
      <c r="E90" s="14">
        <f t="shared" si="19"/>
        <v>0</v>
      </c>
      <c r="F90" s="15">
        <f t="shared" si="15"/>
        <v>0</v>
      </c>
      <c r="G90" s="15"/>
      <c r="H90" s="15"/>
      <c r="I90" s="21"/>
      <c r="J90" s="21"/>
      <c r="K90" s="18">
        <f t="shared" si="20"/>
        <v>-8.849189814814821</v>
      </c>
      <c r="L90" s="15">
        <f t="shared" si="18"/>
      </c>
      <c r="M90" s="19">
        <v>7</v>
      </c>
      <c r="N90" s="19">
        <f t="shared" si="16"/>
        <v>0</v>
      </c>
      <c r="O90" s="20"/>
    </row>
    <row r="91" spans="1:15" ht="12.75">
      <c r="A91" s="25"/>
      <c r="B91" s="13">
        <f t="shared" si="17"/>
        <v>8</v>
      </c>
      <c r="C91" s="13">
        <v>80</v>
      </c>
      <c r="D91" s="26"/>
      <c r="E91" s="14">
        <f t="shared" si="19"/>
        <v>0</v>
      </c>
      <c r="F91" s="15">
        <f t="shared" si="15"/>
        <v>0</v>
      </c>
      <c r="G91" s="15"/>
      <c r="H91" s="15"/>
      <c r="I91" s="21"/>
      <c r="J91" s="21"/>
      <c r="K91" s="18">
        <f t="shared" si="20"/>
        <v>-16.50613425925926</v>
      </c>
      <c r="L91" s="15">
        <f t="shared" si="18"/>
      </c>
      <c r="M91" s="19">
        <v>8</v>
      </c>
      <c r="N91" s="19">
        <f t="shared" si="16"/>
        <v>0</v>
      </c>
      <c r="O91" s="20"/>
    </row>
    <row r="92" spans="1:15" ht="12.75">
      <c r="A92" s="25"/>
      <c r="B92" s="13">
        <f t="shared" si="17"/>
        <v>9</v>
      </c>
      <c r="C92" s="13">
        <v>81</v>
      </c>
      <c r="D92" s="26"/>
      <c r="E92" s="14">
        <f t="shared" si="19"/>
        <v>0</v>
      </c>
      <c r="F92" s="15">
        <f t="shared" si="15"/>
        <v>0</v>
      </c>
      <c r="G92" s="15"/>
      <c r="H92" s="15"/>
      <c r="I92" s="21"/>
      <c r="J92" s="21"/>
      <c r="K92" s="18">
        <f t="shared" si="20"/>
        <v>-2.764467592592595</v>
      </c>
      <c r="L92" s="15">
        <f t="shared" si="18"/>
      </c>
      <c r="M92" s="19">
        <v>9</v>
      </c>
      <c r="N92" s="19">
        <f t="shared" si="16"/>
        <v>0</v>
      </c>
      <c r="O92" s="20"/>
    </row>
    <row r="93" spans="1:15" ht="12.75">
      <c r="A93" s="25"/>
      <c r="B93" s="13">
        <f t="shared" si="17"/>
        <v>10</v>
      </c>
      <c r="C93" s="13">
        <v>82</v>
      </c>
      <c r="D93" s="26"/>
      <c r="E93" s="14">
        <f t="shared" si="19"/>
        <v>0</v>
      </c>
      <c r="F93" s="15">
        <f t="shared" si="15"/>
        <v>0</v>
      </c>
      <c r="G93" s="15"/>
      <c r="H93" s="15"/>
      <c r="I93" s="21"/>
      <c r="J93" s="21"/>
      <c r="K93" s="18">
        <f t="shared" si="20"/>
        <v>5.698032407407404</v>
      </c>
      <c r="L93" s="15">
        <f t="shared" si="18"/>
      </c>
      <c r="M93" s="19">
        <v>10</v>
      </c>
      <c r="N93" s="19">
        <f t="shared" si="16"/>
        <v>0</v>
      </c>
      <c r="O93" s="20"/>
    </row>
    <row r="94" spans="1:15" ht="12.75">
      <c r="A94" s="25"/>
      <c r="B94" s="13">
        <f t="shared" si="17"/>
        <v>11</v>
      </c>
      <c r="C94" s="13">
        <v>83</v>
      </c>
      <c r="D94" s="26"/>
      <c r="E94" s="14">
        <f t="shared" si="19"/>
        <v>0</v>
      </c>
      <c r="F94" s="15">
        <f t="shared" si="15"/>
        <v>0</v>
      </c>
      <c r="G94" s="15"/>
      <c r="H94" s="15"/>
      <c r="I94" s="21"/>
      <c r="J94" s="21"/>
      <c r="K94" s="18">
        <f t="shared" si="20"/>
        <v>23.806365740740738</v>
      </c>
      <c r="L94" s="15">
        <f t="shared" si="18"/>
      </c>
      <c r="M94" s="19">
        <v>11</v>
      </c>
      <c r="N94" s="19">
        <f t="shared" si="16"/>
        <v>0</v>
      </c>
      <c r="O94" s="20"/>
    </row>
    <row r="95" spans="1:15" ht="12.75">
      <c r="A95" s="25"/>
      <c r="B95" s="13">
        <f t="shared" si="17"/>
        <v>12</v>
      </c>
      <c r="C95" s="13">
        <v>84</v>
      </c>
      <c r="D95" s="26"/>
      <c r="E95" s="14">
        <f t="shared" si="19"/>
        <v>0</v>
      </c>
      <c r="F95" s="15">
        <f t="shared" si="15"/>
        <v>0</v>
      </c>
      <c r="G95" s="15"/>
      <c r="H95" s="15"/>
      <c r="I95" s="21"/>
      <c r="J95" s="21"/>
      <c r="K95" s="18">
        <f t="shared" si="20"/>
        <v>29.94386574074074</v>
      </c>
      <c r="L95" s="15">
        <f t="shared" si="18"/>
      </c>
      <c r="M95" s="19">
        <v>12</v>
      </c>
      <c r="N95" s="19">
        <f t="shared" si="16"/>
        <v>0</v>
      </c>
      <c r="O95" s="20"/>
    </row>
    <row r="96" spans="1:15" ht="12.75">
      <c r="A96" s="25"/>
      <c r="B96" s="13">
        <f t="shared" si="17"/>
        <v>1</v>
      </c>
      <c r="C96" s="13">
        <v>85</v>
      </c>
      <c r="D96" s="26"/>
      <c r="E96" s="14">
        <f t="shared" si="19"/>
        <v>0</v>
      </c>
      <c r="F96" s="15">
        <f t="shared" si="15"/>
        <v>0</v>
      </c>
      <c r="G96" s="15"/>
      <c r="H96" s="15"/>
      <c r="I96" s="21"/>
      <c r="J96" s="21"/>
      <c r="K96" s="18">
        <f t="shared" si="20"/>
        <v>-9.814467592592592</v>
      </c>
      <c r="L96" s="15">
        <f t="shared" si="18"/>
      </c>
      <c r="M96" s="19">
        <v>1</v>
      </c>
      <c r="N96" s="19">
        <f t="shared" si="16"/>
        <v>0</v>
      </c>
      <c r="O96" s="20"/>
    </row>
    <row r="97" spans="1:15" ht="12.75">
      <c r="A97" s="25"/>
      <c r="B97" s="13">
        <f t="shared" si="17"/>
        <v>2</v>
      </c>
      <c r="C97" s="13">
        <v>86</v>
      </c>
      <c r="D97" s="26"/>
      <c r="E97" s="14">
        <f t="shared" si="19"/>
        <v>0</v>
      </c>
      <c r="F97" s="15">
        <f t="shared" si="15"/>
        <v>0</v>
      </c>
      <c r="G97" s="15"/>
      <c r="H97" s="15"/>
      <c r="I97" s="21"/>
      <c r="J97" s="21"/>
      <c r="K97" s="18">
        <f t="shared" si="20"/>
        <v>-9.972800925925917</v>
      </c>
      <c r="L97" s="15">
        <f t="shared" si="18"/>
      </c>
      <c r="M97" s="19">
        <v>2</v>
      </c>
      <c r="N97" s="19">
        <f t="shared" si="16"/>
        <v>0</v>
      </c>
      <c r="O97" s="20"/>
    </row>
    <row r="98" spans="1:15" ht="12.75">
      <c r="A98" s="25"/>
      <c r="B98" s="13">
        <f t="shared" si="17"/>
        <v>3</v>
      </c>
      <c r="C98" s="13">
        <v>87</v>
      </c>
      <c r="D98" s="26"/>
      <c r="E98" s="14">
        <f t="shared" si="19"/>
        <v>0</v>
      </c>
      <c r="F98" s="15">
        <f t="shared" si="15"/>
        <v>0</v>
      </c>
      <c r="G98" s="15"/>
      <c r="H98" s="15"/>
      <c r="I98" s="21"/>
      <c r="J98" s="21"/>
      <c r="K98" s="18">
        <f t="shared" si="20"/>
        <v>-2.218634259259257</v>
      </c>
      <c r="L98" s="15">
        <f t="shared" si="18"/>
      </c>
      <c r="M98" s="19">
        <v>3</v>
      </c>
      <c r="N98" s="19">
        <f t="shared" si="16"/>
        <v>0</v>
      </c>
      <c r="O98" s="20"/>
    </row>
    <row r="99" spans="1:15" ht="12.75">
      <c r="A99" s="25"/>
      <c r="B99" s="13">
        <f t="shared" si="17"/>
        <v>4</v>
      </c>
      <c r="C99" s="13">
        <v>88</v>
      </c>
      <c r="D99" s="26"/>
      <c r="E99" s="14">
        <f t="shared" si="19"/>
        <v>0</v>
      </c>
      <c r="F99" s="15">
        <f t="shared" si="15"/>
        <v>0</v>
      </c>
      <c r="G99" s="15"/>
      <c r="H99" s="15"/>
      <c r="I99" s="21"/>
      <c r="J99" s="21"/>
      <c r="K99" s="18">
        <f t="shared" si="20"/>
        <v>-5.001967592592584</v>
      </c>
      <c r="L99" s="15">
        <f t="shared" si="18"/>
      </c>
      <c r="M99" s="19">
        <v>4</v>
      </c>
      <c r="N99" s="19">
        <f t="shared" si="16"/>
        <v>0</v>
      </c>
      <c r="O99" s="20"/>
    </row>
    <row r="100" spans="1:15" ht="12.75">
      <c r="A100" s="25"/>
      <c r="B100" s="13">
        <f t="shared" si="17"/>
        <v>5</v>
      </c>
      <c r="C100" s="13">
        <v>89</v>
      </c>
      <c r="D100" s="26"/>
      <c r="E100" s="14">
        <f t="shared" si="19"/>
        <v>0</v>
      </c>
      <c r="F100" s="15">
        <f t="shared" si="15"/>
        <v>0</v>
      </c>
      <c r="G100" s="15"/>
      <c r="H100" s="15"/>
      <c r="I100" s="21"/>
      <c r="J100" s="21"/>
      <c r="K100" s="18">
        <f t="shared" si="20"/>
        <v>-0.6894675925925989</v>
      </c>
      <c r="L100" s="15">
        <f t="shared" si="18"/>
      </c>
      <c r="M100" s="19">
        <v>5</v>
      </c>
      <c r="N100" s="19">
        <f t="shared" si="16"/>
        <v>0</v>
      </c>
      <c r="O100" s="20"/>
    </row>
    <row r="101" spans="1:15" ht="12.75">
      <c r="A101" s="25"/>
      <c r="B101" s="13">
        <f t="shared" si="17"/>
        <v>6</v>
      </c>
      <c r="C101" s="13">
        <v>90</v>
      </c>
      <c r="D101" s="26"/>
      <c r="E101" s="14">
        <f t="shared" si="19"/>
        <v>0</v>
      </c>
      <c r="F101" s="15">
        <f t="shared" si="15"/>
        <v>0</v>
      </c>
      <c r="G101" s="15"/>
      <c r="H101" s="15"/>
      <c r="I101" s="21"/>
      <c r="J101" s="21"/>
      <c r="K101" s="18">
        <f t="shared" si="20"/>
        <v>-3.6311342592592655</v>
      </c>
      <c r="L101" s="15">
        <f t="shared" si="18"/>
      </c>
      <c r="M101" s="19">
        <v>6</v>
      </c>
      <c r="N101" s="19">
        <f t="shared" si="16"/>
        <v>0</v>
      </c>
      <c r="O101" s="20"/>
    </row>
    <row r="102" spans="1:15" ht="12.75">
      <c r="A102" s="25"/>
      <c r="B102" s="13">
        <f t="shared" si="17"/>
        <v>7</v>
      </c>
      <c r="C102" s="13">
        <v>91</v>
      </c>
      <c r="D102" s="26"/>
      <c r="E102" s="14">
        <f t="shared" si="19"/>
        <v>0</v>
      </c>
      <c r="F102" s="15">
        <f t="shared" si="15"/>
        <v>0</v>
      </c>
      <c r="G102" s="15"/>
      <c r="H102" s="15"/>
      <c r="I102" s="21"/>
      <c r="J102" s="21"/>
      <c r="K102" s="18">
        <f t="shared" si="20"/>
        <v>-8.849189814814821</v>
      </c>
      <c r="L102" s="15">
        <f t="shared" si="18"/>
      </c>
      <c r="M102" s="19">
        <v>7</v>
      </c>
      <c r="N102" s="19">
        <f t="shared" si="16"/>
        <v>0</v>
      </c>
      <c r="O102" s="20"/>
    </row>
    <row r="103" spans="1:15" ht="12.75">
      <c r="A103" s="25"/>
      <c r="B103" s="13">
        <f t="shared" si="17"/>
        <v>8</v>
      </c>
      <c r="C103" s="13">
        <v>92</v>
      </c>
      <c r="D103" s="26"/>
      <c r="E103" s="14">
        <f t="shared" si="19"/>
        <v>0</v>
      </c>
      <c r="F103" s="15">
        <f t="shared" si="15"/>
        <v>0</v>
      </c>
      <c r="G103" s="15"/>
      <c r="H103" s="15"/>
      <c r="I103" s="21"/>
      <c r="J103" s="21"/>
      <c r="K103" s="18">
        <f t="shared" si="20"/>
        <v>-16.50613425925926</v>
      </c>
      <c r="L103" s="15">
        <f t="shared" si="18"/>
      </c>
      <c r="M103" s="19">
        <v>8</v>
      </c>
      <c r="N103" s="19">
        <f t="shared" si="16"/>
        <v>0</v>
      </c>
      <c r="O103" s="20"/>
    </row>
    <row r="104" spans="1:15" ht="12.75">
      <c r="A104" s="25"/>
      <c r="B104" s="13">
        <f t="shared" si="17"/>
        <v>9</v>
      </c>
      <c r="C104" s="13">
        <v>93</v>
      </c>
      <c r="D104" s="26"/>
      <c r="E104" s="14">
        <f t="shared" si="19"/>
        <v>0</v>
      </c>
      <c r="F104" s="15">
        <f t="shared" si="15"/>
        <v>0</v>
      </c>
      <c r="G104" s="15"/>
      <c r="H104" s="15"/>
      <c r="I104" s="21"/>
      <c r="J104" s="21"/>
      <c r="K104" s="18">
        <f t="shared" si="20"/>
        <v>-2.764467592592595</v>
      </c>
      <c r="L104" s="15">
        <f t="shared" si="18"/>
      </c>
      <c r="M104" s="19">
        <v>9</v>
      </c>
      <c r="N104" s="19">
        <f t="shared" si="16"/>
        <v>0</v>
      </c>
      <c r="O104" s="20"/>
    </row>
    <row r="105" spans="1:15" ht="12.75">
      <c r="A105" s="25"/>
      <c r="B105" s="13">
        <f t="shared" si="17"/>
        <v>10</v>
      </c>
      <c r="C105" s="13">
        <v>94</v>
      </c>
      <c r="D105" s="26"/>
      <c r="E105" s="14">
        <f t="shared" si="19"/>
        <v>0</v>
      </c>
      <c r="F105" s="15">
        <f t="shared" si="15"/>
        <v>0</v>
      </c>
      <c r="G105" s="15"/>
      <c r="H105" s="15"/>
      <c r="I105" s="21"/>
      <c r="J105" s="21"/>
      <c r="K105" s="18">
        <f t="shared" si="20"/>
        <v>5.698032407407404</v>
      </c>
      <c r="L105" s="15">
        <f t="shared" si="18"/>
      </c>
      <c r="M105" s="19">
        <v>10</v>
      </c>
      <c r="N105" s="19">
        <f t="shared" si="16"/>
        <v>0</v>
      </c>
      <c r="O105" s="20"/>
    </row>
    <row r="106" spans="1:15" ht="12.75">
      <c r="A106" s="25"/>
      <c r="B106" s="13">
        <f t="shared" si="17"/>
        <v>11</v>
      </c>
      <c r="C106" s="13">
        <v>95</v>
      </c>
      <c r="D106" s="26"/>
      <c r="E106" s="14">
        <f t="shared" si="19"/>
        <v>0</v>
      </c>
      <c r="F106" s="15">
        <f t="shared" si="15"/>
        <v>0</v>
      </c>
      <c r="G106" s="15"/>
      <c r="H106" s="15"/>
      <c r="I106" s="21"/>
      <c r="J106" s="21"/>
      <c r="K106" s="18">
        <f t="shared" si="20"/>
        <v>23.806365740740738</v>
      </c>
      <c r="L106" s="15">
        <f t="shared" si="18"/>
      </c>
      <c r="M106" s="19">
        <v>11</v>
      </c>
      <c r="N106" s="19">
        <f t="shared" si="16"/>
        <v>0</v>
      </c>
      <c r="O106" s="20"/>
    </row>
    <row r="107" spans="1:15" ht="12.75">
      <c r="A107" s="25"/>
      <c r="B107" s="13">
        <f t="shared" si="17"/>
        <v>12</v>
      </c>
      <c r="C107" s="13">
        <v>96</v>
      </c>
      <c r="D107" s="26"/>
      <c r="E107" s="14">
        <f t="shared" si="19"/>
        <v>0</v>
      </c>
      <c r="F107" s="15">
        <f t="shared" si="15"/>
        <v>0</v>
      </c>
      <c r="G107" s="15"/>
      <c r="H107" s="15"/>
      <c r="I107" s="21"/>
      <c r="J107" s="21"/>
      <c r="K107" s="18">
        <f t="shared" si="20"/>
        <v>29.94386574074074</v>
      </c>
      <c r="L107" s="15">
        <f t="shared" si="18"/>
      </c>
      <c r="M107" s="19">
        <v>12</v>
      </c>
      <c r="N107" s="19">
        <f t="shared" si="16"/>
        <v>0</v>
      </c>
      <c r="O107" s="20"/>
    </row>
    <row r="108" spans="1:15" ht="12.75">
      <c r="A108" s="25"/>
      <c r="B108" s="13">
        <f t="shared" si="17"/>
        <v>1</v>
      </c>
      <c r="C108" s="13">
        <v>97</v>
      </c>
      <c r="D108" s="27"/>
      <c r="E108" s="14">
        <f t="shared" si="19"/>
        <v>0</v>
      </c>
      <c r="F108" s="15">
        <f aca="true" t="shared" si="21" ref="F108:F131">IF(N108=0,0,D108-E108)</f>
        <v>0</v>
      </c>
      <c r="G108" s="21"/>
      <c r="H108" s="21"/>
      <c r="I108" s="21"/>
      <c r="J108" s="21"/>
      <c r="K108" s="18">
        <f t="shared" si="20"/>
        <v>-9.814467592592592</v>
      </c>
      <c r="L108" s="15">
        <f t="shared" si="18"/>
      </c>
      <c r="M108" s="19">
        <v>1</v>
      </c>
      <c r="N108" s="19">
        <f aca="true" t="shared" si="22" ref="N108:N131">IF(OR(C108&lt;$J$1,C108&gt;$J$2),0,1)</f>
        <v>0</v>
      </c>
      <c r="O108" s="20"/>
    </row>
    <row r="109" spans="1:15" ht="12.75">
      <c r="A109" s="25"/>
      <c r="B109" s="13">
        <f aca="true" t="shared" si="23" ref="B109:B131">IF(B108=12,1,B108+1)</f>
        <v>2</v>
      </c>
      <c r="C109" s="13">
        <v>98</v>
      </c>
      <c r="D109" s="27"/>
      <c r="E109" s="14">
        <f t="shared" si="19"/>
        <v>0</v>
      </c>
      <c r="F109" s="15">
        <f t="shared" si="21"/>
        <v>0</v>
      </c>
      <c r="G109" s="21"/>
      <c r="H109" s="21"/>
      <c r="I109" s="21"/>
      <c r="J109" s="21"/>
      <c r="K109" s="18">
        <f t="shared" si="20"/>
        <v>-9.972800925925917</v>
      </c>
      <c r="L109" s="15">
        <f t="shared" si="18"/>
      </c>
      <c r="M109" s="19">
        <v>2</v>
      </c>
      <c r="N109" s="19">
        <f t="shared" si="22"/>
        <v>0</v>
      </c>
      <c r="O109" s="20"/>
    </row>
    <row r="110" spans="1:15" ht="12.75">
      <c r="A110" s="25"/>
      <c r="B110" s="13">
        <f t="shared" si="23"/>
        <v>3</v>
      </c>
      <c r="C110" s="13">
        <v>99</v>
      </c>
      <c r="D110" s="27"/>
      <c r="E110" s="14">
        <f t="shared" si="19"/>
        <v>0</v>
      </c>
      <c r="F110" s="15">
        <f t="shared" si="21"/>
        <v>0</v>
      </c>
      <c r="G110" s="21"/>
      <c r="H110" s="21"/>
      <c r="I110" s="21"/>
      <c r="J110" s="21"/>
      <c r="K110" s="18">
        <f t="shared" si="20"/>
        <v>-2.218634259259257</v>
      </c>
      <c r="L110" s="15">
        <f t="shared" si="18"/>
      </c>
      <c r="M110" s="19">
        <v>3</v>
      </c>
      <c r="N110" s="19">
        <f t="shared" si="22"/>
        <v>0</v>
      </c>
      <c r="O110" s="20"/>
    </row>
    <row r="111" spans="1:15" ht="12.75">
      <c r="A111" s="25"/>
      <c r="B111" s="13">
        <f t="shared" si="23"/>
        <v>4</v>
      </c>
      <c r="C111" s="13">
        <v>100</v>
      </c>
      <c r="D111" s="27"/>
      <c r="E111" s="14">
        <f t="shared" si="19"/>
        <v>0</v>
      </c>
      <c r="F111" s="15">
        <f t="shared" si="21"/>
        <v>0</v>
      </c>
      <c r="G111" s="21"/>
      <c r="H111" s="21"/>
      <c r="I111" s="21"/>
      <c r="J111" s="21"/>
      <c r="K111" s="18">
        <f t="shared" si="20"/>
        <v>-5.001967592592584</v>
      </c>
      <c r="L111" s="15">
        <f t="shared" si="18"/>
      </c>
      <c r="M111" s="19">
        <v>4</v>
      </c>
      <c r="N111" s="19">
        <f t="shared" si="22"/>
        <v>0</v>
      </c>
      <c r="O111" s="20"/>
    </row>
    <row r="112" spans="1:15" ht="12.75">
      <c r="A112" s="25"/>
      <c r="B112" s="13">
        <f t="shared" si="23"/>
        <v>5</v>
      </c>
      <c r="C112" s="13">
        <v>101</v>
      </c>
      <c r="D112" s="27"/>
      <c r="E112" s="14">
        <f t="shared" si="19"/>
        <v>0</v>
      </c>
      <c r="F112" s="15">
        <f t="shared" si="21"/>
        <v>0</v>
      </c>
      <c r="G112" s="21"/>
      <c r="H112" s="21"/>
      <c r="I112" s="21"/>
      <c r="J112" s="21"/>
      <c r="K112" s="18">
        <f t="shared" si="20"/>
        <v>-0.6894675925925989</v>
      </c>
      <c r="L112" s="15">
        <f t="shared" si="18"/>
      </c>
      <c r="M112" s="19">
        <v>5</v>
      </c>
      <c r="N112" s="19">
        <f t="shared" si="22"/>
        <v>0</v>
      </c>
      <c r="O112" s="20"/>
    </row>
    <row r="113" spans="1:15" ht="12.75">
      <c r="A113" s="25"/>
      <c r="B113" s="13">
        <f t="shared" si="23"/>
        <v>6</v>
      </c>
      <c r="C113" s="13">
        <v>102</v>
      </c>
      <c r="D113" s="27"/>
      <c r="E113" s="14">
        <f t="shared" si="19"/>
        <v>0</v>
      </c>
      <c r="F113" s="15">
        <f t="shared" si="21"/>
        <v>0</v>
      </c>
      <c r="G113" s="21"/>
      <c r="H113" s="21"/>
      <c r="I113" s="21"/>
      <c r="J113" s="21"/>
      <c r="K113" s="18">
        <f t="shared" si="20"/>
        <v>-3.6311342592592655</v>
      </c>
      <c r="L113" s="15">
        <f t="shared" si="18"/>
      </c>
      <c r="M113" s="19">
        <v>6</v>
      </c>
      <c r="N113" s="19">
        <f t="shared" si="22"/>
        <v>0</v>
      </c>
      <c r="O113" s="20"/>
    </row>
    <row r="114" spans="1:15" ht="12.75">
      <c r="A114" s="25"/>
      <c r="B114" s="13">
        <f t="shared" si="23"/>
        <v>7</v>
      </c>
      <c r="C114" s="13">
        <v>103</v>
      </c>
      <c r="D114" s="27"/>
      <c r="E114" s="14">
        <f aca="true" t="shared" si="24" ref="E114:E131">IF(N114=0,0,AVERAGE(D108:D119))</f>
        <v>0</v>
      </c>
      <c r="F114" s="15">
        <f t="shared" si="21"/>
        <v>0</v>
      </c>
      <c r="G114" s="21"/>
      <c r="H114" s="21"/>
      <c r="I114" s="21"/>
      <c r="J114" s="21"/>
      <c r="K114" s="18">
        <f t="shared" si="20"/>
        <v>-8.849189814814821</v>
      </c>
      <c r="L114" s="15">
        <f t="shared" si="18"/>
      </c>
      <c r="M114" s="19">
        <v>7</v>
      </c>
      <c r="N114" s="19">
        <f t="shared" si="22"/>
        <v>0</v>
      </c>
      <c r="O114" s="20"/>
    </row>
    <row r="115" spans="1:15" ht="12.75">
      <c r="A115" s="25"/>
      <c r="B115" s="13">
        <f t="shared" si="23"/>
        <v>8</v>
      </c>
      <c r="C115" s="13">
        <v>104</v>
      </c>
      <c r="D115" s="27"/>
      <c r="E115" s="14">
        <f t="shared" si="24"/>
        <v>0</v>
      </c>
      <c r="F115" s="15">
        <f t="shared" si="21"/>
        <v>0</v>
      </c>
      <c r="G115" s="21"/>
      <c r="H115" s="21"/>
      <c r="I115" s="21"/>
      <c r="J115" s="21"/>
      <c r="K115" s="18">
        <f t="shared" si="20"/>
        <v>-16.50613425925926</v>
      </c>
      <c r="L115" s="15">
        <f t="shared" si="18"/>
      </c>
      <c r="M115" s="19">
        <v>8</v>
      </c>
      <c r="N115" s="19">
        <f t="shared" si="22"/>
        <v>0</v>
      </c>
      <c r="O115" s="20"/>
    </row>
    <row r="116" spans="1:15" ht="12.75">
      <c r="A116" s="25"/>
      <c r="B116" s="13">
        <f t="shared" si="23"/>
        <v>9</v>
      </c>
      <c r="C116" s="13">
        <v>105</v>
      </c>
      <c r="D116" s="27"/>
      <c r="E116" s="14">
        <f t="shared" si="24"/>
        <v>0</v>
      </c>
      <c r="F116" s="15">
        <f t="shared" si="21"/>
        <v>0</v>
      </c>
      <c r="G116" s="21"/>
      <c r="H116" s="21"/>
      <c r="I116" s="21"/>
      <c r="J116" s="21"/>
      <c r="K116" s="18">
        <f t="shared" si="20"/>
        <v>-2.764467592592595</v>
      </c>
      <c r="L116" s="15">
        <f t="shared" si="18"/>
      </c>
      <c r="M116" s="19">
        <v>9</v>
      </c>
      <c r="N116" s="19">
        <f t="shared" si="22"/>
        <v>0</v>
      </c>
      <c r="O116" s="20"/>
    </row>
    <row r="117" spans="1:15" ht="12.75">
      <c r="A117" s="25"/>
      <c r="B117" s="13">
        <f t="shared" si="23"/>
        <v>10</v>
      </c>
      <c r="C117" s="13">
        <v>106</v>
      </c>
      <c r="D117" s="27"/>
      <c r="E117" s="14">
        <f t="shared" si="24"/>
        <v>0</v>
      </c>
      <c r="F117" s="15">
        <f t="shared" si="21"/>
        <v>0</v>
      </c>
      <c r="G117" s="21"/>
      <c r="H117" s="21"/>
      <c r="I117" s="21"/>
      <c r="J117" s="21"/>
      <c r="K117" s="18">
        <f t="shared" si="20"/>
        <v>5.698032407407404</v>
      </c>
      <c r="L117" s="15">
        <f t="shared" si="18"/>
      </c>
      <c r="M117" s="19">
        <v>10</v>
      </c>
      <c r="N117" s="19">
        <f t="shared" si="22"/>
        <v>0</v>
      </c>
      <c r="O117" s="20"/>
    </row>
    <row r="118" spans="1:15" ht="12.75">
      <c r="A118" s="25"/>
      <c r="B118" s="13">
        <f t="shared" si="23"/>
        <v>11</v>
      </c>
      <c r="C118" s="13">
        <v>107</v>
      </c>
      <c r="D118" s="27"/>
      <c r="E118" s="14">
        <f t="shared" si="24"/>
        <v>0</v>
      </c>
      <c r="F118" s="15">
        <f t="shared" si="21"/>
        <v>0</v>
      </c>
      <c r="G118" s="21"/>
      <c r="H118" s="21"/>
      <c r="I118" s="21"/>
      <c r="J118" s="21"/>
      <c r="K118" s="18">
        <f t="shared" si="20"/>
        <v>23.806365740740738</v>
      </c>
      <c r="L118" s="15">
        <f t="shared" si="18"/>
      </c>
      <c r="M118" s="19">
        <v>11</v>
      </c>
      <c r="N118" s="19">
        <f t="shared" si="22"/>
        <v>0</v>
      </c>
      <c r="O118" s="20"/>
    </row>
    <row r="119" spans="1:15" ht="12.75">
      <c r="A119" s="25"/>
      <c r="B119" s="13">
        <f t="shared" si="23"/>
        <v>12</v>
      </c>
      <c r="C119" s="13">
        <v>108</v>
      </c>
      <c r="D119" s="27"/>
      <c r="E119" s="14">
        <f t="shared" si="24"/>
        <v>0</v>
      </c>
      <c r="F119" s="15">
        <f t="shared" si="21"/>
        <v>0</v>
      </c>
      <c r="G119" s="21"/>
      <c r="H119" s="21"/>
      <c r="I119" s="21"/>
      <c r="J119" s="21"/>
      <c r="K119" s="18">
        <f t="shared" si="20"/>
        <v>29.94386574074074</v>
      </c>
      <c r="L119" s="15">
        <f t="shared" si="18"/>
      </c>
      <c r="M119" s="19">
        <v>12</v>
      </c>
      <c r="N119" s="19">
        <f t="shared" si="22"/>
        <v>0</v>
      </c>
      <c r="O119" s="20"/>
    </row>
    <row r="120" spans="1:15" ht="12.75">
      <c r="A120" s="25"/>
      <c r="B120" s="13">
        <f t="shared" si="23"/>
        <v>1</v>
      </c>
      <c r="C120" s="13">
        <v>109</v>
      </c>
      <c r="D120" s="27"/>
      <c r="E120" s="14">
        <f t="shared" si="24"/>
        <v>0</v>
      </c>
      <c r="F120" s="15">
        <f t="shared" si="21"/>
        <v>0</v>
      </c>
      <c r="G120" s="21"/>
      <c r="H120" s="21"/>
      <c r="I120" s="21"/>
      <c r="J120" s="21"/>
      <c r="K120" s="18">
        <f t="shared" si="20"/>
        <v>-9.814467592592592</v>
      </c>
      <c r="L120" s="15">
        <f t="shared" si="18"/>
      </c>
      <c r="M120" s="19">
        <v>1</v>
      </c>
      <c r="N120" s="19">
        <f t="shared" si="22"/>
        <v>0</v>
      </c>
      <c r="O120" s="20"/>
    </row>
    <row r="121" spans="1:15" ht="12.75">
      <c r="A121" s="25"/>
      <c r="B121" s="13">
        <f t="shared" si="23"/>
        <v>2</v>
      </c>
      <c r="C121" s="13">
        <v>110</v>
      </c>
      <c r="D121" s="27"/>
      <c r="E121" s="14">
        <f t="shared" si="24"/>
        <v>0</v>
      </c>
      <c r="F121" s="15">
        <f t="shared" si="21"/>
        <v>0</v>
      </c>
      <c r="G121" s="21"/>
      <c r="H121" s="21"/>
      <c r="I121" s="21"/>
      <c r="J121" s="21"/>
      <c r="K121" s="18">
        <f t="shared" si="20"/>
        <v>-9.972800925925917</v>
      </c>
      <c r="L121" s="15">
        <f t="shared" si="18"/>
      </c>
      <c r="M121" s="19">
        <v>2</v>
      </c>
      <c r="N121" s="19">
        <f t="shared" si="22"/>
        <v>0</v>
      </c>
      <c r="O121" s="20"/>
    </row>
    <row r="122" spans="1:15" ht="12.75">
      <c r="A122" s="25"/>
      <c r="B122" s="13">
        <f t="shared" si="23"/>
        <v>3</v>
      </c>
      <c r="C122" s="13">
        <v>111</v>
      </c>
      <c r="D122" s="27"/>
      <c r="E122" s="14">
        <f t="shared" si="24"/>
        <v>0</v>
      </c>
      <c r="F122" s="15">
        <f t="shared" si="21"/>
        <v>0</v>
      </c>
      <c r="G122" s="21"/>
      <c r="H122" s="21"/>
      <c r="I122" s="21"/>
      <c r="J122" s="21"/>
      <c r="K122" s="18">
        <f t="shared" si="20"/>
        <v>-2.218634259259257</v>
      </c>
      <c r="L122" s="15">
        <f t="shared" si="18"/>
      </c>
      <c r="M122" s="19">
        <v>3</v>
      </c>
      <c r="N122" s="19">
        <f t="shared" si="22"/>
        <v>0</v>
      </c>
      <c r="O122" s="20"/>
    </row>
    <row r="123" spans="1:15" ht="12.75">
      <c r="A123" s="25"/>
      <c r="B123" s="13">
        <f t="shared" si="23"/>
        <v>4</v>
      </c>
      <c r="C123" s="13">
        <v>112</v>
      </c>
      <c r="D123" s="27"/>
      <c r="E123" s="14">
        <f t="shared" si="24"/>
        <v>0</v>
      </c>
      <c r="F123" s="15">
        <f t="shared" si="21"/>
        <v>0</v>
      </c>
      <c r="G123" s="21"/>
      <c r="H123" s="21"/>
      <c r="I123" s="21"/>
      <c r="J123" s="21"/>
      <c r="K123" s="18">
        <f t="shared" si="20"/>
        <v>-5.001967592592584</v>
      </c>
      <c r="L123" s="15">
        <f t="shared" si="18"/>
      </c>
      <c r="M123" s="19">
        <v>4</v>
      </c>
      <c r="N123" s="19">
        <f t="shared" si="22"/>
        <v>0</v>
      </c>
      <c r="O123" s="20"/>
    </row>
    <row r="124" spans="1:15" ht="12.75">
      <c r="A124" s="25"/>
      <c r="B124" s="13">
        <f t="shared" si="23"/>
        <v>5</v>
      </c>
      <c r="C124" s="13">
        <v>113</v>
      </c>
      <c r="D124" s="27"/>
      <c r="E124" s="14">
        <f t="shared" si="24"/>
        <v>0</v>
      </c>
      <c r="F124" s="15">
        <f t="shared" si="21"/>
        <v>0</v>
      </c>
      <c r="G124" s="21"/>
      <c r="H124" s="21"/>
      <c r="I124" s="21"/>
      <c r="J124" s="21"/>
      <c r="K124" s="18">
        <f t="shared" si="20"/>
        <v>-0.6894675925925989</v>
      </c>
      <c r="L124" s="15">
        <f t="shared" si="18"/>
      </c>
      <c r="M124" s="19">
        <v>5</v>
      </c>
      <c r="N124" s="19">
        <f t="shared" si="22"/>
        <v>0</v>
      </c>
      <c r="O124" s="20"/>
    </row>
    <row r="125" spans="1:15" ht="12.75">
      <c r="A125" s="25"/>
      <c r="B125" s="13">
        <f t="shared" si="23"/>
        <v>6</v>
      </c>
      <c r="C125" s="13">
        <v>114</v>
      </c>
      <c r="D125" s="27"/>
      <c r="E125" s="14">
        <f t="shared" si="24"/>
        <v>0</v>
      </c>
      <c r="F125" s="15">
        <f t="shared" si="21"/>
        <v>0</v>
      </c>
      <c r="G125" s="21"/>
      <c r="H125" s="21"/>
      <c r="I125" s="21"/>
      <c r="J125" s="21"/>
      <c r="K125" s="18">
        <f t="shared" si="20"/>
        <v>-3.6311342592592655</v>
      </c>
      <c r="L125" s="15">
        <f t="shared" si="18"/>
      </c>
      <c r="M125" s="19">
        <v>6</v>
      </c>
      <c r="N125" s="19">
        <f t="shared" si="22"/>
        <v>0</v>
      </c>
      <c r="O125" s="20"/>
    </row>
    <row r="126" spans="1:15" ht="12.75">
      <c r="A126" s="25"/>
      <c r="B126" s="13">
        <f t="shared" si="23"/>
        <v>7</v>
      </c>
      <c r="C126" s="13">
        <v>115</v>
      </c>
      <c r="D126" s="27"/>
      <c r="E126" s="14">
        <f t="shared" si="24"/>
        <v>0</v>
      </c>
      <c r="F126" s="15">
        <f t="shared" si="21"/>
        <v>0</v>
      </c>
      <c r="G126" s="21"/>
      <c r="H126" s="21"/>
      <c r="I126" s="21"/>
      <c r="J126" s="21"/>
      <c r="K126" s="18">
        <f t="shared" si="20"/>
        <v>-8.849189814814821</v>
      </c>
      <c r="L126" s="15">
        <f t="shared" si="18"/>
      </c>
      <c r="M126" s="19">
        <v>7</v>
      </c>
      <c r="N126" s="19">
        <f t="shared" si="22"/>
        <v>0</v>
      </c>
      <c r="O126" s="20"/>
    </row>
    <row r="127" spans="1:15" ht="12.75">
      <c r="A127" s="25"/>
      <c r="B127" s="13">
        <f t="shared" si="23"/>
        <v>8</v>
      </c>
      <c r="C127" s="13">
        <v>116</v>
      </c>
      <c r="D127" s="27"/>
      <c r="E127" s="14">
        <f t="shared" si="24"/>
        <v>0</v>
      </c>
      <c r="F127" s="15">
        <f t="shared" si="21"/>
        <v>0</v>
      </c>
      <c r="G127" s="21"/>
      <c r="H127" s="21"/>
      <c r="I127" s="21"/>
      <c r="J127" s="21"/>
      <c r="K127" s="18">
        <f t="shared" si="20"/>
        <v>-16.50613425925926</v>
      </c>
      <c r="L127" s="15">
        <f t="shared" si="18"/>
      </c>
      <c r="M127" s="19">
        <v>8</v>
      </c>
      <c r="N127" s="19">
        <f t="shared" si="22"/>
        <v>0</v>
      </c>
      <c r="O127" s="20"/>
    </row>
    <row r="128" spans="1:15" ht="12.75">
      <c r="A128" s="25"/>
      <c r="B128" s="13">
        <f t="shared" si="23"/>
        <v>9</v>
      </c>
      <c r="C128" s="13">
        <v>117</v>
      </c>
      <c r="D128" s="27"/>
      <c r="E128" s="14">
        <f t="shared" si="24"/>
        <v>0</v>
      </c>
      <c r="F128" s="15">
        <f t="shared" si="21"/>
        <v>0</v>
      </c>
      <c r="G128" s="21"/>
      <c r="H128" s="21"/>
      <c r="I128" s="21"/>
      <c r="J128" s="21"/>
      <c r="K128" s="18">
        <f t="shared" si="20"/>
        <v>-2.764467592592595</v>
      </c>
      <c r="L128" s="15">
        <f t="shared" si="18"/>
      </c>
      <c r="M128" s="19">
        <v>9</v>
      </c>
      <c r="N128" s="19">
        <f t="shared" si="22"/>
        <v>0</v>
      </c>
      <c r="O128" s="20"/>
    </row>
    <row r="129" spans="1:15" ht="12.75">
      <c r="A129" s="25"/>
      <c r="B129" s="13">
        <f t="shared" si="23"/>
        <v>10</v>
      </c>
      <c r="C129" s="13">
        <v>118</v>
      </c>
      <c r="D129" s="27"/>
      <c r="E129" s="14">
        <f t="shared" si="24"/>
        <v>0</v>
      </c>
      <c r="F129" s="15">
        <f t="shared" si="21"/>
        <v>0</v>
      </c>
      <c r="G129" s="21"/>
      <c r="H129" s="21"/>
      <c r="I129" s="21"/>
      <c r="J129" s="21"/>
      <c r="K129" s="18">
        <f t="shared" si="20"/>
        <v>5.698032407407404</v>
      </c>
      <c r="L129" s="15">
        <f t="shared" si="18"/>
      </c>
      <c r="M129" s="19">
        <v>10</v>
      </c>
      <c r="N129" s="19">
        <f t="shared" si="22"/>
        <v>0</v>
      </c>
      <c r="O129" s="20"/>
    </row>
    <row r="130" spans="1:15" ht="12.75">
      <c r="A130" s="25"/>
      <c r="B130" s="13">
        <f t="shared" si="23"/>
        <v>11</v>
      </c>
      <c r="C130" s="13">
        <v>119</v>
      </c>
      <c r="D130" s="27"/>
      <c r="E130" s="14">
        <f t="shared" si="24"/>
        <v>0</v>
      </c>
      <c r="F130" s="15">
        <f t="shared" si="21"/>
        <v>0</v>
      </c>
      <c r="G130" s="21"/>
      <c r="H130" s="21"/>
      <c r="I130" s="21"/>
      <c r="J130" s="21"/>
      <c r="K130" s="18">
        <f t="shared" si="20"/>
        <v>23.806365740740738</v>
      </c>
      <c r="L130" s="15">
        <f t="shared" si="18"/>
      </c>
      <c r="M130" s="19">
        <v>11</v>
      </c>
      <c r="N130" s="19">
        <f t="shared" si="22"/>
        <v>0</v>
      </c>
      <c r="O130" s="20"/>
    </row>
    <row r="131" spans="1:15" ht="12.75">
      <c r="A131" s="25"/>
      <c r="B131" s="13">
        <f t="shared" si="23"/>
        <v>12</v>
      </c>
      <c r="C131" s="13">
        <v>120</v>
      </c>
      <c r="D131" s="27"/>
      <c r="E131" s="14">
        <f t="shared" si="24"/>
        <v>0</v>
      </c>
      <c r="F131" s="15">
        <f t="shared" si="21"/>
        <v>0</v>
      </c>
      <c r="G131" s="21"/>
      <c r="H131" s="21"/>
      <c r="I131" s="21"/>
      <c r="J131" s="21"/>
      <c r="K131" s="18">
        <f t="shared" si="20"/>
        <v>29.94386574074074</v>
      </c>
      <c r="L131" s="15">
        <f t="shared" si="18"/>
      </c>
      <c r="M131" s="19">
        <v>12</v>
      </c>
      <c r="N131" s="19">
        <f t="shared" si="22"/>
        <v>0</v>
      </c>
      <c r="O131" s="20"/>
    </row>
    <row r="132" spans="2:15" ht="12.7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2:15" ht="12.7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2:15" ht="12.7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2:15" ht="12.7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2:15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2:15" ht="12.7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2:15" ht="12.7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2:15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2:15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2:15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2:15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2:15" ht="12.7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2:15" ht="12.7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2:15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2:15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2:15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2:15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2:15" ht="12.7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2:15" ht="12.7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2:15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2:15" ht="12.7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2:15" ht="12.7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2:15" ht="12.7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2:15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2:15" ht="12.7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2:15" ht="12.7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2:15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2:15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</sheetData>
  <printOptions gridLines="1" headings="1" horizontalCentered="1"/>
  <pageMargins left="0.25" right="0.25" top="0.25" bottom="0.2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CBA_UH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</dc:creator>
  <cp:keywords/>
  <dc:description/>
  <cp:lastModifiedBy>Everette S. Gardner, Jr.</cp:lastModifiedBy>
  <cp:lastPrinted>2002-09-18T19:17:04Z</cp:lastPrinted>
  <dcterms:created xsi:type="dcterms:W3CDTF">1999-01-13T20:39:13Z</dcterms:created>
  <dcterms:modified xsi:type="dcterms:W3CDTF">2002-09-18T19:18:47Z</dcterms:modified>
  <cp:category/>
  <cp:version/>
  <cp:contentType/>
  <cp:contentStatus/>
</cp:coreProperties>
</file>