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945" windowWidth="7440" windowHeight="5025" activeTab="0"/>
  </bookViews>
  <sheets>
    <sheet name="ACCEPTSA" sheetId="1" r:id="rId1"/>
    <sheet name="OC" sheetId="2" r:id="rId2"/>
    <sheet name="AOQ" sheetId="3" r:id="rId3"/>
  </sheets>
  <definedNames>
    <definedName name="\a">'ACCEPTSA'!$K$3</definedName>
    <definedName name="\o">'ACCEPTSA'!$K$2</definedName>
    <definedName name="__123Graph_A" hidden="1">'ACCEPTSA'!$C$20:$M$20</definedName>
    <definedName name="__123Graph_AAOQ" hidden="1">'ACCEPTSA'!$C$20:$M$20</definedName>
    <definedName name="__123Graph_AOC" hidden="1">'ACCEPTSA'!$C$19:$M$19</definedName>
    <definedName name="__123Graph_BOC" hidden="1">'ACCEPTSA'!$C$23:$M$23</definedName>
    <definedName name="__123Graph_COC" hidden="1">'ACCEPTSA'!$C$26:$M$26</definedName>
    <definedName name="__123Graph_LBL_BOC" hidden="1">'ACCEPTSA'!$C$24:$M$24</definedName>
    <definedName name="__123Graph_LBL_COC" hidden="1">'ACCEPTSA'!$C$27:$M$27</definedName>
    <definedName name="__123Graph_X" hidden="1">'ACCEPTSA'!$C$11:$M$11</definedName>
    <definedName name="__123Graph_XAOQ" hidden="1">'ACCEPTSA'!$C$11:$M$11</definedName>
    <definedName name="__123Graph_XOC" hidden="1">'ACCEPTSA'!$C$11:$M$11</definedName>
    <definedName name="_Regression_Int" localSheetId="0" hidden="1">1</definedName>
    <definedName name="_xlnm.Print_Area" localSheetId="0">'ACCEPTSA'!$A$1:$M$50</definedName>
    <definedName name="Print_Area_MI" localSheetId="0">'ACCEPTSA'!$H$7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<sst xmlns="http://schemas.openxmlformats.org/spreadsheetml/2006/main" count="36" uniqueCount="23">
  <si>
    <t>ACCEPTSA</t>
  </si>
  <si>
    <t>INPUT:</t>
  </si>
  <si>
    <t xml:space="preserve">    OUTPUT:</t>
  </si>
  <si>
    <t xml:space="preserve"> Lot Size</t>
  </si>
  <si>
    <t xml:space="preserve">     Producer's risk (Prob. lot with</t>
  </si>
  <si>
    <t xml:space="preserve"> Sample size</t>
  </si>
  <si>
    <t xml:space="preserve">     defects = AQL will be rejected)</t>
  </si>
  <si>
    <t xml:space="preserve"> Acceptance number</t>
  </si>
  <si>
    <t xml:space="preserve"> AQL</t>
  </si>
  <si>
    <t xml:space="preserve">     Consumer's risk (Prob. lot with</t>
  </si>
  <si>
    <t xml:space="preserve"> LTPD</t>
  </si>
  <si>
    <t xml:space="preserve">     defects = LTPD will be accepted)</t>
  </si>
  <si>
    <t># defects</t>
  </si>
  <si>
    <t>Incoming quality (lot % defective)</t>
  </si>
  <si>
    <t>in sample</t>
  </si>
  <si>
    <t xml:space="preserve">       X!</t>
  </si>
  <si>
    <t xml:space="preserve">  ------</t>
  </si>
  <si>
    <t>Prob. accept. lot</t>
  </si>
  <si>
    <t>AOQ</t>
  </si>
  <si>
    <t>PRODUCER'S RISK</t>
  </si>
  <si>
    <t>GRAPH LABELS</t>
  </si>
  <si>
    <t>CONSUMER'S RISK</t>
  </si>
  <si>
    <t xml:space="preserve">     ACCEPTANCE SAMPLING BY ATTRIBUTES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</si>
</sst>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0.000_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9" fontId="1" fillId="0" borderId="0" xfId="0" applyNumberFormat="1" applyFont="1" applyBorder="1" applyAlignment="1" applyProtection="1">
      <alignment/>
      <protection/>
    </xf>
    <xf numFmtId="9" fontId="1" fillId="0" borderId="4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left"/>
      <protection/>
    </xf>
    <xf numFmtId="10" fontId="1" fillId="0" borderId="4" xfId="0" applyNumberFormat="1" applyFont="1" applyBorder="1" applyAlignment="1" applyProtection="1">
      <alignment/>
      <protection/>
    </xf>
    <xf numFmtId="165" fontId="1" fillId="0" borderId="4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4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5" fillId="2" borderId="8" xfId="0" applyFont="1" applyFill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0" fontId="5" fillId="2" borderId="8" xfId="0" applyNumberFormat="1" applyFont="1" applyFill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9" fontId="6" fillId="0" borderId="0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0" fontId="6" fillId="0" borderId="0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OPERATING CHARACTERISTIC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11375"/>
          <c:w val="0.79025"/>
          <c:h val="0.7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ACCEPTSA!$C$11:$M$11</c:f>
              <c:numCache/>
            </c:numRef>
          </c:cat>
          <c:val>
            <c:numRef>
              <c:f>ACCEPTSA!$C$19:$M$19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ACCEPTSA!$C$24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ACCEPTSA!$D$24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ACCEPTSA!$E$24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ACCEPTSA!$F$24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ACCEPTSA!$G$24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ACCEPTSA!$H$24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ACCEPTSA!$I$24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ACCEPTSA!$J$24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ACCEPTSA!$K$24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ACCEPTSA!$L$24</c:f>
                  <c:strCache>
                    <c:ptCount val="1"/>
                    <c:pt idx="0">
                      <c:v>PRODUCER'S RISK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ACCEPTSA!$M$24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ACCEPTSA!$C$11:$M$11</c:f>
              <c:numCache/>
            </c:numRef>
          </c:cat>
          <c:val>
            <c:numRef>
              <c:f>ACCEPTSA!$C$23:$M$23</c:f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ACCEPTSA!$C$27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ACCEPTSA!$D$27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ACCEPTSA!$E$27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ACCEPTSA!$F$27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ACCEPTSA!$G$27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ACCEPTSA!$H$27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ACCEPTSA!$I$27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ACCEPTSA!$J$27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ACCEPTSA!$K$27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ACCEPTSA!$L$27</c:f>
                  <c:strCache>
                    <c:ptCount val="1"/>
                    <c:pt idx="0">
                      <c:v>CONSUMER'S RISK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ACCEPTSA!$M$27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ACCEPTSA!$C$11:$M$11</c:f>
              <c:numCache/>
            </c:numRef>
          </c:cat>
          <c:val>
            <c:numRef>
              <c:f>ACCEPTSA!$C$26:$M$26</c:f>
            </c:numRef>
          </c:val>
          <c:smooth val="0"/>
        </c:ser>
        <c:axId val="16164433"/>
        <c:axId val="11262170"/>
      </c:lineChart>
      <c:catAx>
        <c:axId val="1616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ACTUAL % DEFECTIVE IN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262170"/>
        <c:crosses val="autoZero"/>
        <c:auto val="0"/>
        <c:lblOffset val="100"/>
        <c:noMultiLvlLbl val="0"/>
      </c:catAx>
      <c:valAx>
        <c:axId val="112621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PROB. OF ACCEPTANCE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)" sourceLinked="0"/>
        <c:majorTickMark val="out"/>
        <c:minorTickMark val="none"/>
        <c:tickLblPos val="nextTo"/>
        <c:crossAx val="16164433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AVERAGE OUTGOING QUALITY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9675"/>
          <c:w val="0.79875"/>
          <c:h val="0.792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ACCEPTSA!$C$11:$M$11</c:f>
              <c:numCache/>
            </c:numRef>
          </c:cat>
          <c:val>
            <c:numRef>
              <c:f>ACCEPTSA!$C$20:$M$20</c:f>
              <c:numCache/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INCOMING %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9820548"/>
        <c:crosses val="autoZero"/>
        <c:auto val="0"/>
        <c:lblOffset val="100"/>
        <c:noMultiLvlLbl val="0"/>
      </c:catAx>
      <c:valAx>
        <c:axId val="3982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OUTGOING %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066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OPERATING CHARACTERISTIC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575"/>
          <c:w val="0.834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ACCEPTSA!$C$11:$M$11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cat>
          <c:val>
            <c:numRef>
              <c:f>ACCEPTSA!$C$19:$M$19</c:f>
              <c:numCache>
                <c:ptCount val="11"/>
                <c:pt idx="0">
                  <c:v>1</c:v>
                </c:pt>
                <c:pt idx="1">
                  <c:v>0.9196992215665789</c:v>
                </c:pt>
                <c:pt idx="2">
                  <c:v>0.6766773265201369</c:v>
                </c:pt>
                <c:pt idx="3">
                  <c:v>0.42319093510758</c:v>
                </c:pt>
                <c:pt idx="4">
                  <c:v>0.23810394619774877</c:v>
                </c:pt>
                <c:pt idx="5">
                  <c:v>0.12465243872138469</c:v>
                </c:pt>
                <c:pt idx="6">
                  <c:v>0.061969054518071984</c:v>
                </c:pt>
                <c:pt idx="7">
                  <c:v>0.029636303424773566</c:v>
                </c:pt>
                <c:pt idx="8">
                  <c:v>0.013754041757352415</c:v>
                </c:pt>
                <c:pt idx="9">
                  <c:v>0.006232232835418317</c:v>
                </c:pt>
                <c:pt idx="10">
                  <c:v>0.0027694143439897802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ACCEPTSA!$C$24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ACCEPTSA!$D$24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ACCEPTSA!$E$24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ACCEPTSA!$F$24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ACCEPTSA!$G$24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ACCEPTSA!$H$24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ACCEPTSA!$I$24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ACCEPTSA!$J$24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ACCEPTSA!$K$24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ACCEPTSA!$L$24</c:f>
                  <c:strCache>
                    <c:ptCount val="1"/>
                    <c:pt idx="0">
                      <c:v>PRODUCER'S RISK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ACCEPTSA!$M$24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ACCEPTSA!$C$11:$M$11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cat>
          <c:val>
            <c:numRef>
              <c:f>ACCEPTSA!$C$23:$M$23</c:f>
              <c:numCache>
                <c:ptCount val="11"/>
                <c:pt idx="0">
                  <c:v>0.9196992215665789</c:v>
                </c:pt>
                <c:pt idx="1">
                  <c:v>0.9196992215665789</c:v>
                </c:pt>
                <c:pt idx="2">
                  <c:v>0.9196992215665789</c:v>
                </c:pt>
                <c:pt idx="3">
                  <c:v>0.9196992215665789</c:v>
                </c:pt>
                <c:pt idx="4">
                  <c:v>0.9196992215665789</c:v>
                </c:pt>
                <c:pt idx="5">
                  <c:v>0.9196992215665789</c:v>
                </c:pt>
                <c:pt idx="6">
                  <c:v>0.9196992215665789</c:v>
                </c:pt>
                <c:pt idx="7">
                  <c:v>0.9196992215665789</c:v>
                </c:pt>
                <c:pt idx="8">
                  <c:v>0.9196992215665789</c:v>
                </c:pt>
                <c:pt idx="9">
                  <c:v>0.9196992215665789</c:v>
                </c:pt>
                <c:pt idx="10">
                  <c:v>0.9196992215665789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ACCEPTSA!$C$27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ACCEPTSA!$D$27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ACCEPTSA!$E$27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ACCEPTSA!$F$27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ACCEPTSA!$G$27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ACCEPTSA!$H$27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ACCEPTSA!$I$27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ACCEPTSA!$J$27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ACCEPTSA!$K$27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ACCEPTSA!$L$27</c:f>
                  <c:strCache>
                    <c:ptCount val="1"/>
                    <c:pt idx="0">
                      <c:v>CONSUMER'S RISK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ACCEPTSA!$M$27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ACCEPTSA!$C$11:$M$11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cat>
          <c:val>
            <c:numRef>
              <c:f>ACCEPTSA!$C$26:$M$26</c:f>
              <c:numCache>
                <c:ptCount val="11"/>
                <c:pt idx="0">
                  <c:v>0.12465243872138469</c:v>
                </c:pt>
                <c:pt idx="1">
                  <c:v>0.12465243872138469</c:v>
                </c:pt>
                <c:pt idx="2">
                  <c:v>0.12465243872138469</c:v>
                </c:pt>
                <c:pt idx="3">
                  <c:v>0.12465243872138469</c:v>
                </c:pt>
                <c:pt idx="4">
                  <c:v>0.12465243872138469</c:v>
                </c:pt>
                <c:pt idx="5">
                  <c:v>0.12465243872138469</c:v>
                </c:pt>
                <c:pt idx="6">
                  <c:v>0.12465243872138469</c:v>
                </c:pt>
                <c:pt idx="7">
                  <c:v>0.12465243872138469</c:v>
                </c:pt>
                <c:pt idx="8">
                  <c:v>0.12465243872138469</c:v>
                </c:pt>
                <c:pt idx="9">
                  <c:v>0.12465243872138469</c:v>
                </c:pt>
                <c:pt idx="10">
                  <c:v>0.12465243872138469</c:v>
                </c:pt>
              </c:numCache>
            </c:numRef>
          </c:val>
          <c:smooth val="0"/>
        </c:ser>
        <c:axId val="22840613"/>
        <c:axId val="4238926"/>
      </c:lineChart>
      <c:catAx>
        <c:axId val="2284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ACTUAL % DEFECTIVE IN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238926"/>
        <c:crosses val="autoZero"/>
        <c:auto val="0"/>
        <c:lblOffset val="100"/>
        <c:noMultiLvlLbl val="0"/>
      </c:catAx>
      <c:valAx>
        <c:axId val="42389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PROB. OF ACCEPTANCE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)" sourceLinked="0"/>
        <c:majorTickMark val="out"/>
        <c:minorTickMark val="none"/>
        <c:tickLblPos val="nextTo"/>
        <c:crossAx val="22840613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AVERAGE OUTGOING QUALITY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325"/>
          <c:w val="0.83175"/>
          <c:h val="0.849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ACCEPTSA!$C$11:$M$11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cat>
          <c:val>
            <c:numRef>
              <c:f>ACCEPTSA!$C$20:$M$20</c:f>
              <c:numCache>
                <c:ptCount val="11"/>
                <c:pt idx="0">
                  <c:v>0</c:v>
                </c:pt>
                <c:pt idx="1">
                  <c:v>0.008277292994099211</c:v>
                </c:pt>
                <c:pt idx="2">
                  <c:v>0.012180191877362464</c:v>
                </c:pt>
                <c:pt idx="3">
                  <c:v>0.01142615524790466</c:v>
                </c:pt>
                <c:pt idx="4">
                  <c:v>0.008571742063118956</c:v>
                </c:pt>
                <c:pt idx="5">
                  <c:v>0.005609359742462312</c:v>
                </c:pt>
                <c:pt idx="6">
                  <c:v>0.003346328943975887</c:v>
                </c:pt>
                <c:pt idx="7">
                  <c:v>0.0018670871157607347</c:v>
                </c:pt>
                <c:pt idx="8">
                  <c:v>0.0009902910065293737</c:v>
                </c:pt>
                <c:pt idx="9">
                  <c:v>0.0005048108596688836</c:v>
                </c:pt>
                <c:pt idx="10">
                  <c:v>0.00024924729095908026</c:v>
                </c:pt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INCOMING %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7808696"/>
        <c:crosses val="autoZero"/>
        <c:auto val="0"/>
        <c:lblOffset val="100"/>
        <c:noMultiLvlLbl val="0"/>
      </c:catAx>
      <c:valAx>
        <c:axId val="7808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OUTGOING %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0335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57150</xdr:rowOff>
    </xdr:from>
    <xdr:to>
      <xdr:col>5</xdr:col>
      <xdr:colOff>733425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0" y="3457575"/>
        <a:ext cx="4505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66675</xdr:rowOff>
    </xdr:from>
    <xdr:to>
      <xdr:col>12</xdr:col>
      <xdr:colOff>733425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4514850" y="3467100"/>
        <a:ext cx="51911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705350"/>
    <xdr:graphicFrame>
      <xdr:nvGraphicFramePr>
        <xdr:cNvPr id="1" name="Shape 1025"/>
        <xdr:cNvGraphicFramePr/>
      </xdr:nvGraphicFramePr>
      <xdr:xfrm>
        <a:off x="0" y="0"/>
        <a:ext cx="9715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4705350"/>
    <xdr:graphicFrame>
      <xdr:nvGraphicFramePr>
        <xdr:cNvPr id="1" name="Shape 1025"/>
        <xdr:cNvGraphicFramePr/>
      </xdr:nvGraphicFramePr>
      <xdr:xfrm>
        <a:off x="0" y="0"/>
        <a:ext cx="9715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28"/>
  <sheetViews>
    <sheetView tabSelected="1" workbookViewId="0" topLeftCell="A1">
      <selection activeCell="A1" sqref="A1"/>
    </sheetView>
  </sheetViews>
  <sheetFormatPr defaultColWidth="9.75390625" defaultRowHeight="12.75"/>
  <cols>
    <col min="1" max="1" width="10.50390625" style="5" customWidth="1"/>
    <col min="2" max="22" width="9.75390625" style="5" customWidth="1"/>
  </cols>
  <sheetData>
    <row r="1" spans="1:13" ht="12.75">
      <c r="A1" s="26" t="s">
        <v>0</v>
      </c>
      <c r="B1" s="27" t="s">
        <v>22</v>
      </c>
      <c r="C1" s="28"/>
      <c r="D1" s="28"/>
      <c r="E1" s="28"/>
      <c r="F1" s="29"/>
      <c r="G1" s="28"/>
      <c r="H1" s="28"/>
      <c r="I1" s="3"/>
      <c r="J1" s="2"/>
      <c r="K1" s="2"/>
      <c r="L1" s="3"/>
      <c r="M1" s="4"/>
    </row>
    <row r="2" spans="1:13" ht="12.75">
      <c r="A2" s="30"/>
      <c r="B2" s="31"/>
      <c r="C2" s="31"/>
      <c r="D2" s="31"/>
      <c r="E2" s="31"/>
      <c r="F2" s="32"/>
      <c r="G2" s="31"/>
      <c r="H2" s="31"/>
      <c r="I2" s="7"/>
      <c r="J2" s="1"/>
      <c r="K2" s="1"/>
      <c r="L2" s="7"/>
      <c r="M2" s="8"/>
    </row>
    <row r="3" spans="1:13" ht="12.75">
      <c r="A3" s="33" t="s">
        <v>1</v>
      </c>
      <c r="B3" s="31"/>
      <c r="C3" s="31"/>
      <c r="D3" s="32" t="s">
        <v>2</v>
      </c>
      <c r="E3" s="31"/>
      <c r="F3" s="31"/>
      <c r="G3" s="31"/>
      <c r="H3" s="31"/>
      <c r="I3" s="7"/>
      <c r="J3" s="1"/>
      <c r="K3" s="1"/>
      <c r="L3" s="7"/>
      <c r="M3" s="8"/>
    </row>
    <row r="4" spans="1:13" ht="12.75">
      <c r="A4" s="33" t="s">
        <v>3</v>
      </c>
      <c r="B4" s="31"/>
      <c r="C4" s="34">
        <v>1000</v>
      </c>
      <c r="D4" s="32" t="s">
        <v>4</v>
      </c>
      <c r="E4" s="31"/>
      <c r="F4" s="31"/>
      <c r="G4" s="31"/>
      <c r="H4" s="35">
        <f>1-HLOOKUP(+C7,$C$11:$M$19,9)</f>
        <v>0.0803007784334211</v>
      </c>
      <c r="I4" s="7"/>
      <c r="J4" s="7"/>
      <c r="K4" s="7"/>
      <c r="L4" s="7"/>
      <c r="M4" s="8"/>
    </row>
    <row r="5" spans="1:13" ht="12.75">
      <c r="A5" s="33" t="s">
        <v>5</v>
      </c>
      <c r="B5" s="31"/>
      <c r="C5" s="34">
        <v>100</v>
      </c>
      <c r="D5" s="32" t="s">
        <v>6</v>
      </c>
      <c r="E5" s="31"/>
      <c r="F5" s="31"/>
      <c r="G5" s="31"/>
      <c r="H5" s="35"/>
      <c r="I5" s="7"/>
      <c r="J5" s="7"/>
      <c r="K5" s="7"/>
      <c r="L5" s="7"/>
      <c r="M5" s="8"/>
    </row>
    <row r="6" spans="1:13" ht="12.75">
      <c r="A6" s="33" t="s">
        <v>7</v>
      </c>
      <c r="B6" s="31"/>
      <c r="C6" s="34">
        <v>2</v>
      </c>
      <c r="D6" s="31"/>
      <c r="E6" s="31"/>
      <c r="F6" s="31"/>
      <c r="G6" s="31"/>
      <c r="H6" s="35"/>
      <c r="I6" s="7"/>
      <c r="J6" s="7"/>
      <c r="K6" s="7"/>
      <c r="L6" s="7"/>
      <c r="M6" s="8"/>
    </row>
    <row r="7" spans="1:13" ht="12.75">
      <c r="A7" s="33" t="s">
        <v>8</v>
      </c>
      <c r="B7" s="31"/>
      <c r="C7" s="36">
        <v>0.01</v>
      </c>
      <c r="D7" s="32" t="s">
        <v>9</v>
      </c>
      <c r="E7" s="31"/>
      <c r="F7" s="31"/>
      <c r="G7" s="37"/>
      <c r="H7" s="35">
        <f>HLOOKUP(+C8,$C$11:$M$19,9)</f>
        <v>0.12465243872138469</v>
      </c>
      <c r="I7" s="7"/>
      <c r="J7" s="7"/>
      <c r="K7" s="7"/>
      <c r="L7" s="7"/>
      <c r="M7" s="8"/>
    </row>
    <row r="8" spans="1:13" ht="12.75">
      <c r="A8" s="33" t="s">
        <v>10</v>
      </c>
      <c r="B8" s="31"/>
      <c r="C8" s="36">
        <v>0.05</v>
      </c>
      <c r="D8" s="32" t="s">
        <v>11</v>
      </c>
      <c r="E8" s="31"/>
      <c r="F8" s="31"/>
      <c r="G8" s="37"/>
      <c r="H8" s="31"/>
      <c r="I8" s="7"/>
      <c r="J8" s="7"/>
      <c r="K8" s="7"/>
      <c r="L8" s="7"/>
      <c r="M8" s="8"/>
    </row>
    <row r="9" spans="1:13" ht="12.75">
      <c r="A9" s="33"/>
      <c r="B9" s="32"/>
      <c r="C9" s="32"/>
      <c r="D9" s="32"/>
      <c r="E9" s="32"/>
      <c r="F9" s="32"/>
      <c r="G9" s="32"/>
      <c r="H9" s="32"/>
      <c r="I9" s="1"/>
      <c r="J9" s="1"/>
      <c r="K9" s="1"/>
      <c r="L9" s="1"/>
      <c r="M9" s="13"/>
    </row>
    <row r="10" spans="1:13" ht="12.75">
      <c r="A10" s="33" t="s">
        <v>12</v>
      </c>
      <c r="B10" s="31"/>
      <c r="C10" s="31"/>
      <c r="D10" s="32" t="s">
        <v>13</v>
      </c>
      <c r="E10" s="31"/>
      <c r="F10" s="31"/>
      <c r="G10" s="31"/>
      <c r="H10" s="31"/>
      <c r="I10" s="7"/>
      <c r="J10" s="7"/>
      <c r="K10" s="7"/>
      <c r="L10" s="7"/>
      <c r="M10" s="8"/>
    </row>
    <row r="11" spans="1:13" ht="12.75">
      <c r="A11" s="33" t="s">
        <v>14</v>
      </c>
      <c r="B11" s="32" t="s">
        <v>15</v>
      </c>
      <c r="C11" s="38">
        <v>0</v>
      </c>
      <c r="D11" s="38">
        <v>0.01</v>
      </c>
      <c r="E11" s="38">
        <v>0.02</v>
      </c>
      <c r="F11" s="38">
        <v>0.03</v>
      </c>
      <c r="G11" s="38">
        <v>0.04</v>
      </c>
      <c r="H11" s="38">
        <v>0.05</v>
      </c>
      <c r="I11" s="14">
        <v>0.06</v>
      </c>
      <c r="J11" s="14">
        <v>0.07</v>
      </c>
      <c r="K11" s="14">
        <v>0.08</v>
      </c>
      <c r="L11" s="14">
        <v>0.09</v>
      </c>
      <c r="M11" s="15">
        <v>0.1</v>
      </c>
    </row>
    <row r="12" spans="1:13" ht="12.75">
      <c r="A12" s="39">
        <v>0</v>
      </c>
      <c r="B12" s="40">
        <v>1</v>
      </c>
      <c r="C12" s="35">
        <v>0</v>
      </c>
      <c r="D12" s="35">
        <f aca="true" t="shared" si="0" ref="D12:M17">IF($A12&lt;=$C$6,((($C$5*D$11)^$A12)/$B12)*2.71828^(-$C$5*D$11),0)</f>
        <v>0.36787968862663156</v>
      </c>
      <c r="E12" s="35">
        <f t="shared" si="0"/>
        <v>0.13533546530402737</v>
      </c>
      <c r="F12" s="35">
        <f t="shared" si="0"/>
        <v>0.049787168836185884</v>
      </c>
      <c r="G12" s="35">
        <f t="shared" si="0"/>
        <v>0.018315688169057598</v>
      </c>
      <c r="H12" s="35">
        <f t="shared" si="0"/>
        <v>0.006737969660615389</v>
      </c>
      <c r="I12" s="10">
        <f t="shared" si="0"/>
        <v>0.002478762180722879</v>
      </c>
      <c r="J12" s="10">
        <f t="shared" si="0"/>
        <v>0.0009118862592238018</v>
      </c>
      <c r="K12" s="10">
        <f t="shared" si="0"/>
        <v>0.00033546443310615646</v>
      </c>
      <c r="L12" s="10">
        <f t="shared" si="0"/>
        <v>0.0001234105511964023</v>
      </c>
      <c r="M12" s="16">
        <f t="shared" si="0"/>
        <v>4.540023514737345E-05</v>
      </c>
    </row>
    <row r="13" spans="1:13" ht="12.75">
      <c r="A13" s="39">
        <v>1</v>
      </c>
      <c r="B13" s="40">
        <f>ROUND(((1+0.08367334/A13)*A13^A13*EXP(-A13)*(2*PI()*A13)^(0.5)),0)</f>
        <v>1</v>
      </c>
      <c r="C13" s="35">
        <v>0</v>
      </c>
      <c r="D13" s="35">
        <f t="shared" si="0"/>
        <v>0.36787968862663156</v>
      </c>
      <c r="E13" s="35">
        <f t="shared" si="0"/>
        <v>0.27067093060805475</v>
      </c>
      <c r="F13" s="35">
        <f t="shared" si="0"/>
        <v>0.14936150650855765</v>
      </c>
      <c r="G13" s="35">
        <f t="shared" si="0"/>
        <v>0.07326275267623039</v>
      </c>
      <c r="H13" s="35">
        <f t="shared" si="0"/>
        <v>0.03368984830307695</v>
      </c>
      <c r="I13" s="10">
        <f t="shared" si="0"/>
        <v>0.014872573084337275</v>
      </c>
      <c r="J13" s="10">
        <f t="shared" si="0"/>
        <v>0.006383203814566613</v>
      </c>
      <c r="K13" s="10">
        <f t="shared" si="0"/>
        <v>0.0026837154648492517</v>
      </c>
      <c r="L13" s="10">
        <f t="shared" si="0"/>
        <v>0.0011106949607676208</v>
      </c>
      <c r="M13" s="16">
        <f t="shared" si="0"/>
        <v>0.00045400235147373446</v>
      </c>
    </row>
    <row r="14" spans="1:13" ht="12.75">
      <c r="A14" s="39">
        <v>2</v>
      </c>
      <c r="B14" s="40">
        <f>ROUND(((1+0.08367334/A14)*A14^A14*EXP(-A14)*(2*PI()*A14)^(0.5)),0)</f>
        <v>2</v>
      </c>
      <c r="C14" s="35">
        <v>0</v>
      </c>
      <c r="D14" s="35">
        <f t="shared" si="0"/>
        <v>0.18393984431331578</v>
      </c>
      <c r="E14" s="35">
        <f t="shared" si="0"/>
        <v>0.27067093060805475</v>
      </c>
      <c r="F14" s="35">
        <f t="shared" si="0"/>
        <v>0.22404225976283648</v>
      </c>
      <c r="G14" s="35">
        <f t="shared" si="0"/>
        <v>0.14652550535246078</v>
      </c>
      <c r="H14" s="35">
        <f t="shared" si="0"/>
        <v>0.08422462075769235</v>
      </c>
      <c r="I14" s="10">
        <f t="shared" si="0"/>
        <v>0.04461771925301183</v>
      </c>
      <c r="J14" s="10">
        <f t="shared" si="0"/>
        <v>0.02234121335098315</v>
      </c>
      <c r="K14" s="10">
        <f t="shared" si="0"/>
        <v>0.010734861859397007</v>
      </c>
      <c r="L14" s="10">
        <f t="shared" si="0"/>
        <v>0.0049981273234542935</v>
      </c>
      <c r="M14" s="16">
        <f t="shared" si="0"/>
        <v>0.0022700117573686723</v>
      </c>
    </row>
    <row r="15" spans="1:13" ht="12.75">
      <c r="A15" s="39">
        <v>3</v>
      </c>
      <c r="B15" s="40">
        <f>ROUND(((1+0.08367334/A15)*A15^A15*EXP(-A15)*(2*PI()*A15)^(0.5)),0)</f>
        <v>6</v>
      </c>
      <c r="C15" s="35">
        <v>0</v>
      </c>
      <c r="D15" s="35">
        <f t="shared" si="0"/>
        <v>0</v>
      </c>
      <c r="E15" s="35">
        <f t="shared" si="0"/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6">
        <f t="shared" si="0"/>
        <v>0</v>
      </c>
    </row>
    <row r="16" spans="1:13" ht="12.75">
      <c r="A16" s="39">
        <v>4</v>
      </c>
      <c r="B16" s="40">
        <f>ROUND(((1+0.08367334/A16)*A16^A16*EXP(-A16)*(2*PI()*A16)^(0.5)),0)</f>
        <v>24</v>
      </c>
      <c r="C16" s="35">
        <v>0</v>
      </c>
      <c r="D16" s="35">
        <f t="shared" si="0"/>
        <v>0</v>
      </c>
      <c r="E16" s="35">
        <f t="shared" si="0"/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6">
        <f t="shared" si="0"/>
        <v>0</v>
      </c>
    </row>
    <row r="17" spans="1:13" ht="12.75">
      <c r="A17" s="39">
        <v>5</v>
      </c>
      <c r="B17" s="40">
        <f>ROUND(((1+0.08367334/A17)*A17^A17*EXP(-A17)*(2*PI()*A17)^(0.5)),0)</f>
        <v>120</v>
      </c>
      <c r="C17" s="35"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6">
        <f t="shared" si="0"/>
        <v>0</v>
      </c>
    </row>
    <row r="18" spans="1:15" ht="12.75">
      <c r="A18" s="30"/>
      <c r="B18" s="31"/>
      <c r="C18" s="41" t="s">
        <v>16</v>
      </c>
      <c r="D18" s="41" t="s">
        <v>16</v>
      </c>
      <c r="E18" s="41" t="s">
        <v>16</v>
      </c>
      <c r="F18" s="41" t="s">
        <v>16</v>
      </c>
      <c r="G18" s="41" t="s">
        <v>16</v>
      </c>
      <c r="H18" s="41" t="s">
        <v>16</v>
      </c>
      <c r="I18" s="23" t="s">
        <v>16</v>
      </c>
      <c r="J18" s="23" t="s">
        <v>16</v>
      </c>
      <c r="K18" s="23" t="s">
        <v>16</v>
      </c>
      <c r="L18" s="23" t="s">
        <v>16</v>
      </c>
      <c r="M18" s="24" t="s">
        <v>16</v>
      </c>
      <c r="N18" s="25"/>
      <c r="O18" s="25"/>
    </row>
    <row r="19" spans="1:13" ht="12.75">
      <c r="A19" s="33" t="s">
        <v>17</v>
      </c>
      <c r="B19" s="31"/>
      <c r="C19" s="35">
        <v>1</v>
      </c>
      <c r="D19" s="35">
        <f aca="true" t="shared" si="1" ref="D19:M19">SUM(D12:D17)</f>
        <v>0.9196992215665789</v>
      </c>
      <c r="E19" s="35">
        <f t="shared" si="1"/>
        <v>0.6766773265201369</v>
      </c>
      <c r="F19" s="35">
        <f t="shared" si="1"/>
        <v>0.42319093510758</v>
      </c>
      <c r="G19" s="35">
        <f t="shared" si="1"/>
        <v>0.23810394619774877</v>
      </c>
      <c r="H19" s="35">
        <f t="shared" si="1"/>
        <v>0.12465243872138469</v>
      </c>
      <c r="I19" s="10">
        <f t="shared" si="1"/>
        <v>0.061969054518071984</v>
      </c>
      <c r="J19" s="10">
        <f t="shared" si="1"/>
        <v>0.029636303424773566</v>
      </c>
      <c r="K19" s="10">
        <f t="shared" si="1"/>
        <v>0.013754041757352415</v>
      </c>
      <c r="L19" s="10">
        <f t="shared" si="1"/>
        <v>0.006232232835418317</v>
      </c>
      <c r="M19" s="16">
        <f t="shared" si="1"/>
        <v>0.0027694143439897802</v>
      </c>
    </row>
    <row r="20" spans="1:13" ht="12.75">
      <c r="A20" s="33" t="s">
        <v>18</v>
      </c>
      <c r="B20" s="31"/>
      <c r="C20" s="42">
        <f aca="true" t="shared" si="2" ref="C20:M20">(C19*C11*($C$4-$C$5))/$C$4</f>
        <v>0</v>
      </c>
      <c r="D20" s="42">
        <f t="shared" si="2"/>
        <v>0.008277292994099211</v>
      </c>
      <c r="E20" s="42">
        <f t="shared" si="2"/>
        <v>0.012180191877362464</v>
      </c>
      <c r="F20" s="42">
        <f t="shared" si="2"/>
        <v>0.01142615524790466</v>
      </c>
      <c r="G20" s="42">
        <f t="shared" si="2"/>
        <v>0.008571742063118956</v>
      </c>
      <c r="H20" s="42">
        <f t="shared" si="2"/>
        <v>0.005609359742462312</v>
      </c>
      <c r="I20" s="11">
        <f t="shared" si="2"/>
        <v>0.003346328943975887</v>
      </c>
      <c r="J20" s="11">
        <f t="shared" si="2"/>
        <v>0.0018670871157607347</v>
      </c>
      <c r="K20" s="11">
        <f t="shared" si="2"/>
        <v>0.0009902910065293737</v>
      </c>
      <c r="L20" s="11">
        <f t="shared" si="2"/>
        <v>0.0005048108596688836</v>
      </c>
      <c r="M20" s="18">
        <f t="shared" si="2"/>
        <v>0.00024924729095908026</v>
      </c>
    </row>
    <row r="21" spans="1:13" ht="12.75" hidden="1">
      <c r="A21" s="6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</row>
    <row r="22" spans="1:13" ht="12.75" hidden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2.75" hidden="1">
      <c r="A23" s="9" t="s">
        <v>19</v>
      </c>
      <c r="B23" s="7"/>
      <c r="C23" s="12">
        <f aca="true" t="shared" si="3" ref="C23:M23">1-$H$4</f>
        <v>0.9196992215665789</v>
      </c>
      <c r="D23" s="12">
        <f t="shared" si="3"/>
        <v>0.9196992215665789</v>
      </c>
      <c r="E23" s="12">
        <f t="shared" si="3"/>
        <v>0.9196992215665789</v>
      </c>
      <c r="F23" s="12">
        <f t="shared" si="3"/>
        <v>0.9196992215665789</v>
      </c>
      <c r="G23" s="12">
        <f t="shared" si="3"/>
        <v>0.9196992215665789</v>
      </c>
      <c r="H23" s="12">
        <f t="shared" si="3"/>
        <v>0.9196992215665789</v>
      </c>
      <c r="I23" s="12">
        <f t="shared" si="3"/>
        <v>0.9196992215665789</v>
      </c>
      <c r="J23" s="12">
        <f t="shared" si="3"/>
        <v>0.9196992215665789</v>
      </c>
      <c r="K23" s="12">
        <f t="shared" si="3"/>
        <v>0.9196992215665789</v>
      </c>
      <c r="L23" s="12">
        <f t="shared" si="3"/>
        <v>0.9196992215665789</v>
      </c>
      <c r="M23" s="19">
        <f t="shared" si="3"/>
        <v>0.9196992215665789</v>
      </c>
    </row>
    <row r="24" spans="1:13" ht="12.75" hidden="1">
      <c r="A24" s="9" t="s">
        <v>20</v>
      </c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7" t="s">
        <v>19</v>
      </c>
      <c r="M24" s="19"/>
    </row>
    <row r="25" spans="1:13" ht="12.75" hidden="1">
      <c r="A25" s="6"/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9"/>
    </row>
    <row r="26" spans="1:13" ht="12.75" hidden="1">
      <c r="A26" s="9" t="s">
        <v>21</v>
      </c>
      <c r="B26" s="7"/>
      <c r="C26" s="12">
        <f aca="true" t="shared" si="4" ref="C26:M26">$H$7</f>
        <v>0.12465243872138469</v>
      </c>
      <c r="D26" s="12">
        <f t="shared" si="4"/>
        <v>0.12465243872138469</v>
      </c>
      <c r="E26" s="12">
        <f t="shared" si="4"/>
        <v>0.12465243872138469</v>
      </c>
      <c r="F26" s="12">
        <f t="shared" si="4"/>
        <v>0.12465243872138469</v>
      </c>
      <c r="G26" s="12">
        <f t="shared" si="4"/>
        <v>0.12465243872138469</v>
      </c>
      <c r="H26" s="12">
        <f t="shared" si="4"/>
        <v>0.12465243872138469</v>
      </c>
      <c r="I26" s="12">
        <f t="shared" si="4"/>
        <v>0.12465243872138469</v>
      </c>
      <c r="J26" s="12">
        <f t="shared" si="4"/>
        <v>0.12465243872138469</v>
      </c>
      <c r="K26" s="12">
        <f t="shared" si="4"/>
        <v>0.12465243872138469</v>
      </c>
      <c r="L26" s="12">
        <f t="shared" si="4"/>
        <v>0.12465243872138469</v>
      </c>
      <c r="M26" s="19">
        <f t="shared" si="4"/>
        <v>0.12465243872138469</v>
      </c>
    </row>
    <row r="27" spans="1:13" ht="12.75" hidden="1">
      <c r="A27" s="9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" t="s">
        <v>21</v>
      </c>
      <c r="M27" s="8"/>
    </row>
    <row r="28" spans="1:13" ht="12.75" hidden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ht="12.75" hidden="1"/>
  </sheetData>
  <printOptions gridLines="1" headings="1" horizontalCentered="1"/>
  <pageMargins left="0.25" right="0.25" top="1" bottom="1" header="0.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CBA_UH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</dc:creator>
  <cp:keywords/>
  <dc:description/>
  <cp:lastModifiedBy>Everette Gardner</cp:lastModifiedBy>
  <cp:lastPrinted>2005-02-04T21:31:47Z</cp:lastPrinted>
  <dcterms:created xsi:type="dcterms:W3CDTF">2000-05-01T20:22:11Z</dcterms:created>
  <dcterms:modified xsi:type="dcterms:W3CDTF">2005-02-04T21:36:27Z</dcterms:modified>
  <cp:category/>
  <cp:version/>
  <cp:contentType/>
  <cp:contentStatus/>
</cp:coreProperties>
</file>